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816" yWindow="-120" windowWidth="28860" windowHeight="16116"/>
  </bookViews>
  <sheets>
    <sheet name="לוח זמנים להלוואה" sheetId="2" r:id="rId1"/>
  </sheets>
  <definedNames>
    <definedName name="ColumnTitle1">לוח_זמנים_לתשלומים[[#Headers],[מס'' תשלום]]</definedName>
    <definedName name="End_Bal">לוח_זמנים_לתשלומים[יתרת סגירה]</definedName>
    <definedName name="ExtraPayments">'לוח זמנים להלוואה'!$E$9</definedName>
    <definedName name="InterestRate">'לוח זמנים להלוואה'!$E$4</definedName>
    <definedName name="LastCol">MATCH(REPT("ת",255),'לוח זמנים להלוואה'!$11:$11)</definedName>
    <definedName name="LastRow">MATCH(9.99E+307,'לוח זמנים להלוואה'!$B:$B)</definedName>
    <definedName name="LoanIsGood">('לוח זמנים להלוואה'!$E$3*'לוח זמנים להלוואה'!$E$4*'לוח זמנים להלוואה'!$E$5*'לוח זמנים להלוואה'!$E$7)&gt;0</definedName>
    <definedName name="LoanPeriod">'לוח זמנים להלוואה'!$E$5</definedName>
    <definedName name="LoanStartDate">'לוח זמנים להלוואה'!$E$7</definedName>
    <definedName name="PaymentsPerYear">'לוח זמנים להלוואה'!$E$6</definedName>
    <definedName name="PrintArea_SET">OFFSET('לוח זמנים להלוואה'!$B$1,,,LastRow,LastCol)</definedName>
    <definedName name="RowTitleRegion1..E9">'לוח זמנים להלוואה'!$C$3:$D$3</definedName>
    <definedName name="RowTitleRegion2..I7">'לוח זמנים להלוואה'!$G$3:$H$3</definedName>
    <definedName name="RowTitleRegion3..E9">'לוח זמנים להלוואה'!$C$9</definedName>
    <definedName name="RowTitleRegion4..H9">'לוח זמנים להלוואה'!$G$9</definedName>
    <definedName name="_xlnm.Print_Titles" localSheetId="0">'לוח זמנים להלוואה'!$11:$11</definedName>
    <definedName name="מספרתשלומיםבפועל">IFERROR(IF(LoanIsGood,IF(PaymentsPerYear=1,1,MATCH(0.01,End_Bal,-1)+1)),"")</definedName>
    <definedName name="מספרתשלומיםמתוכננים">'לוח זמנים להלוואה'!$I$4</definedName>
    <definedName name="סךהריבית">SUM(לוח_זמנים_לתשלומים[ריבית])</definedName>
    <definedName name="סךהתשלומיםהמוקדמים">SUM(לוח_זמנים_לתשלומים[תשלום נוסף])</definedName>
    <definedName name="סכוםהלוואה">'לוח זמנים להלוואה'!$E$3</definedName>
    <definedName name="שםהמלווה">'לוח זמנים להלוואה'!$H$9:$I$9</definedName>
    <definedName name="תשלוםמתוכנן">'לוח זמנים להלוואה'!$I$3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" l="1"/>
  <c r="I4" i="2" l="1"/>
  <c r="B271" i="2" s="1"/>
  <c r="K271" i="2" s="1"/>
  <c r="I271" i="2" l="1"/>
  <c r="J271" i="2"/>
  <c r="G271" i="2"/>
  <c r="H271" i="2"/>
  <c r="E271" i="2"/>
  <c r="F271" i="2"/>
  <c r="C271" i="2"/>
  <c r="D271" i="2"/>
  <c r="B369" i="2"/>
  <c r="K369" i="2" s="1"/>
  <c r="B342" i="2"/>
  <c r="K342" i="2" s="1"/>
  <c r="B358" i="2"/>
  <c r="K358" i="2" s="1"/>
  <c r="B303" i="2"/>
  <c r="K303" i="2" s="1"/>
  <c r="B366" i="2"/>
  <c r="K366" i="2" s="1"/>
  <c r="B350" i="2"/>
  <c r="K350" i="2" s="1"/>
  <c r="B332" i="2"/>
  <c r="K332" i="2" s="1"/>
  <c r="B370" i="2"/>
  <c r="K370" i="2" s="1"/>
  <c r="B362" i="2"/>
  <c r="K362" i="2" s="1"/>
  <c r="B354" i="2"/>
  <c r="K354" i="2" s="1"/>
  <c r="B346" i="2"/>
  <c r="K346" i="2" s="1"/>
  <c r="B338" i="2"/>
  <c r="K338" i="2" s="1"/>
  <c r="B319" i="2"/>
  <c r="K319" i="2" s="1"/>
  <c r="B287" i="2"/>
  <c r="K287" i="2" s="1"/>
  <c r="B13" i="2"/>
  <c r="B17" i="2"/>
  <c r="B21" i="2"/>
  <c r="B25" i="2"/>
  <c r="B29" i="2"/>
  <c r="B33" i="2"/>
  <c r="B37" i="2"/>
  <c r="B41" i="2"/>
  <c r="B45" i="2"/>
  <c r="B49" i="2"/>
  <c r="B53" i="2"/>
  <c r="B57" i="2"/>
  <c r="B61" i="2"/>
  <c r="B65" i="2"/>
  <c r="B69" i="2"/>
  <c r="B73" i="2"/>
  <c r="B77" i="2"/>
  <c r="B81" i="2"/>
  <c r="B85" i="2"/>
  <c r="B89" i="2"/>
  <c r="B93" i="2"/>
  <c r="B97" i="2"/>
  <c r="B101" i="2"/>
  <c r="B105" i="2"/>
  <c r="B109" i="2"/>
  <c r="B113" i="2"/>
  <c r="K113" i="2" s="1"/>
  <c r="B117" i="2"/>
  <c r="K117" i="2" s="1"/>
  <c r="B121" i="2"/>
  <c r="K121" i="2" s="1"/>
  <c r="B125" i="2"/>
  <c r="K125" i="2" s="1"/>
  <c r="B129" i="2"/>
  <c r="K129" i="2" s="1"/>
  <c r="B133" i="2"/>
  <c r="K133" i="2" s="1"/>
  <c r="B137" i="2"/>
  <c r="K137" i="2" s="1"/>
  <c r="B141" i="2"/>
  <c r="K141" i="2" s="1"/>
  <c r="B145" i="2"/>
  <c r="K145" i="2" s="1"/>
  <c r="B149" i="2"/>
  <c r="K149" i="2" s="1"/>
  <c r="B153" i="2"/>
  <c r="K153" i="2" s="1"/>
  <c r="B157" i="2"/>
  <c r="K157" i="2" s="1"/>
  <c r="B161" i="2"/>
  <c r="K161" i="2" s="1"/>
  <c r="B165" i="2"/>
  <c r="K165" i="2" s="1"/>
  <c r="B169" i="2"/>
  <c r="K169" i="2" s="1"/>
  <c r="B173" i="2"/>
  <c r="K173" i="2" s="1"/>
  <c r="B177" i="2"/>
  <c r="K177" i="2" s="1"/>
  <c r="B181" i="2"/>
  <c r="K181" i="2" s="1"/>
  <c r="B18" i="2"/>
  <c r="B26" i="2"/>
  <c r="B34" i="2"/>
  <c r="B42" i="2"/>
  <c r="B50" i="2"/>
  <c r="B58" i="2"/>
  <c r="B66" i="2"/>
  <c r="B74" i="2"/>
  <c r="B82" i="2"/>
  <c r="B90" i="2"/>
  <c r="B98" i="2"/>
  <c r="B106" i="2"/>
  <c r="B114" i="2"/>
  <c r="K114" i="2" s="1"/>
  <c r="B122" i="2"/>
  <c r="K122" i="2" s="1"/>
  <c r="B130" i="2"/>
  <c r="K130" i="2" s="1"/>
  <c r="B138" i="2"/>
  <c r="K138" i="2" s="1"/>
  <c r="B146" i="2"/>
  <c r="K146" i="2" s="1"/>
  <c r="B154" i="2"/>
  <c r="K154" i="2" s="1"/>
  <c r="B162" i="2"/>
  <c r="K162" i="2" s="1"/>
  <c r="B170" i="2"/>
  <c r="K170" i="2" s="1"/>
  <c r="B178" i="2"/>
  <c r="K178" i="2" s="1"/>
  <c r="B184" i="2"/>
  <c r="K184" i="2" s="1"/>
  <c r="B188" i="2"/>
  <c r="K188" i="2" s="1"/>
  <c r="B192" i="2"/>
  <c r="K192" i="2" s="1"/>
  <c r="B196" i="2"/>
  <c r="K196" i="2" s="1"/>
  <c r="B200" i="2"/>
  <c r="K200" i="2" s="1"/>
  <c r="B204" i="2"/>
  <c r="K204" i="2" s="1"/>
  <c r="B208" i="2"/>
  <c r="K208" i="2" s="1"/>
  <c r="B212" i="2"/>
  <c r="K212" i="2" s="1"/>
  <c r="B216" i="2"/>
  <c r="K216" i="2" s="1"/>
  <c r="B220" i="2"/>
  <c r="K220" i="2" s="1"/>
  <c r="B224" i="2"/>
  <c r="K224" i="2" s="1"/>
  <c r="B228" i="2"/>
  <c r="K228" i="2" s="1"/>
  <c r="B232" i="2"/>
  <c r="K232" i="2" s="1"/>
  <c r="B236" i="2"/>
  <c r="K236" i="2" s="1"/>
  <c r="B240" i="2"/>
  <c r="K240" i="2" s="1"/>
  <c r="B244" i="2"/>
  <c r="K244" i="2" s="1"/>
  <c r="B248" i="2"/>
  <c r="K248" i="2" s="1"/>
  <c r="B252" i="2"/>
  <c r="K252" i="2" s="1"/>
  <c r="B256" i="2"/>
  <c r="K256" i="2" s="1"/>
  <c r="B260" i="2"/>
  <c r="K260" i="2" s="1"/>
  <c r="B264" i="2"/>
  <c r="K264" i="2" s="1"/>
  <c r="B268" i="2"/>
  <c r="K268" i="2" s="1"/>
  <c r="B272" i="2"/>
  <c r="K272" i="2" s="1"/>
  <c r="B276" i="2"/>
  <c r="K276" i="2" s="1"/>
  <c r="B280" i="2"/>
  <c r="K280" i="2" s="1"/>
  <c r="B284" i="2"/>
  <c r="K284" i="2" s="1"/>
  <c r="B288" i="2"/>
  <c r="K288" i="2" s="1"/>
  <c r="B292" i="2"/>
  <c r="K292" i="2" s="1"/>
  <c r="B296" i="2"/>
  <c r="K296" i="2" s="1"/>
  <c r="B300" i="2"/>
  <c r="K300" i="2" s="1"/>
  <c r="B304" i="2"/>
  <c r="K304" i="2" s="1"/>
  <c r="B308" i="2"/>
  <c r="K308" i="2" s="1"/>
  <c r="B312" i="2"/>
  <c r="K312" i="2" s="1"/>
  <c r="B316" i="2"/>
  <c r="K316" i="2" s="1"/>
  <c r="B320" i="2"/>
  <c r="K320" i="2" s="1"/>
  <c r="B324" i="2"/>
  <c r="K324" i="2" s="1"/>
  <c r="B328" i="2"/>
  <c r="K328" i="2" s="1"/>
  <c r="B20" i="2"/>
  <c r="B28" i="2"/>
  <c r="B36" i="2"/>
  <c r="B44" i="2"/>
  <c r="B52" i="2"/>
  <c r="B60" i="2"/>
  <c r="B68" i="2"/>
  <c r="B76" i="2"/>
  <c r="B84" i="2"/>
  <c r="B92" i="2"/>
  <c r="B100" i="2"/>
  <c r="B108" i="2"/>
  <c r="B116" i="2"/>
  <c r="K116" i="2" s="1"/>
  <c r="B124" i="2"/>
  <c r="K124" i="2" s="1"/>
  <c r="B132" i="2"/>
  <c r="K132" i="2" s="1"/>
  <c r="B140" i="2"/>
  <c r="K140" i="2" s="1"/>
  <c r="B148" i="2"/>
  <c r="K148" i="2" s="1"/>
  <c r="B156" i="2"/>
  <c r="K156" i="2" s="1"/>
  <c r="B164" i="2"/>
  <c r="K164" i="2" s="1"/>
  <c r="B172" i="2"/>
  <c r="K172" i="2" s="1"/>
  <c r="B180" i="2"/>
  <c r="K180" i="2" s="1"/>
  <c r="B185" i="2"/>
  <c r="K185" i="2" s="1"/>
  <c r="B189" i="2"/>
  <c r="K189" i="2" s="1"/>
  <c r="B193" i="2"/>
  <c r="K193" i="2" s="1"/>
  <c r="B197" i="2"/>
  <c r="K197" i="2" s="1"/>
  <c r="B201" i="2"/>
  <c r="K201" i="2" s="1"/>
  <c r="B205" i="2"/>
  <c r="K205" i="2" s="1"/>
  <c r="B209" i="2"/>
  <c r="K209" i="2" s="1"/>
  <c r="B213" i="2"/>
  <c r="K213" i="2" s="1"/>
  <c r="B217" i="2"/>
  <c r="K217" i="2" s="1"/>
  <c r="B221" i="2"/>
  <c r="K221" i="2" s="1"/>
  <c r="B225" i="2"/>
  <c r="K225" i="2" s="1"/>
  <c r="B229" i="2"/>
  <c r="K229" i="2" s="1"/>
  <c r="B233" i="2"/>
  <c r="K233" i="2" s="1"/>
  <c r="B237" i="2"/>
  <c r="K237" i="2" s="1"/>
  <c r="B241" i="2"/>
  <c r="K241" i="2" s="1"/>
  <c r="B245" i="2"/>
  <c r="K245" i="2" s="1"/>
  <c r="B249" i="2"/>
  <c r="K249" i="2" s="1"/>
  <c r="B253" i="2"/>
  <c r="K253" i="2" s="1"/>
  <c r="B257" i="2"/>
  <c r="K257" i="2" s="1"/>
  <c r="B261" i="2"/>
  <c r="K261" i="2" s="1"/>
  <c r="B265" i="2"/>
  <c r="K265" i="2" s="1"/>
  <c r="B269" i="2"/>
  <c r="K269" i="2" s="1"/>
  <c r="B277" i="2"/>
  <c r="K277" i="2" s="1"/>
  <c r="B285" i="2"/>
  <c r="K285" i="2" s="1"/>
  <c r="B293" i="2"/>
  <c r="K293" i="2" s="1"/>
  <c r="B301" i="2"/>
  <c r="K301" i="2" s="1"/>
  <c r="B309" i="2"/>
  <c r="K309" i="2" s="1"/>
  <c r="B317" i="2"/>
  <c r="K317" i="2" s="1"/>
  <c r="B325" i="2"/>
  <c r="K325" i="2" s="1"/>
  <c r="B331" i="2"/>
  <c r="K331" i="2" s="1"/>
  <c r="B335" i="2"/>
  <c r="K335" i="2" s="1"/>
  <c r="B339" i="2"/>
  <c r="K339" i="2" s="1"/>
  <c r="B343" i="2"/>
  <c r="K343" i="2" s="1"/>
  <c r="B347" i="2"/>
  <c r="K347" i="2" s="1"/>
  <c r="B351" i="2"/>
  <c r="K351" i="2" s="1"/>
  <c r="B355" i="2"/>
  <c r="K355" i="2" s="1"/>
  <c r="B359" i="2"/>
  <c r="K359" i="2" s="1"/>
  <c r="B363" i="2"/>
  <c r="K363" i="2" s="1"/>
  <c r="B371" i="2"/>
  <c r="K371" i="2" s="1"/>
  <c r="B275" i="2"/>
  <c r="K275" i="2" s="1"/>
  <c r="B283" i="2"/>
  <c r="K283" i="2" s="1"/>
  <c r="B291" i="2"/>
  <c r="K291" i="2" s="1"/>
  <c r="B299" i="2"/>
  <c r="K299" i="2" s="1"/>
  <c r="B307" i="2"/>
  <c r="K307" i="2" s="1"/>
  <c r="B315" i="2"/>
  <c r="K315" i="2" s="1"/>
  <c r="B323" i="2"/>
  <c r="K323" i="2" s="1"/>
  <c r="B330" i="2"/>
  <c r="K330" i="2" s="1"/>
  <c r="B334" i="2"/>
  <c r="K334" i="2" s="1"/>
  <c r="B15" i="2"/>
  <c r="B19" i="2"/>
  <c r="B23" i="2"/>
  <c r="B27" i="2"/>
  <c r="B31" i="2"/>
  <c r="B35" i="2"/>
  <c r="B39" i="2"/>
  <c r="B43" i="2"/>
  <c r="B47" i="2"/>
  <c r="B51" i="2"/>
  <c r="B55" i="2"/>
  <c r="B59" i="2"/>
  <c r="B63" i="2"/>
  <c r="B67" i="2"/>
  <c r="B71" i="2"/>
  <c r="B75" i="2"/>
  <c r="B79" i="2"/>
  <c r="B83" i="2"/>
  <c r="B87" i="2"/>
  <c r="B91" i="2"/>
  <c r="B95" i="2"/>
  <c r="B99" i="2"/>
  <c r="B103" i="2"/>
  <c r="B107" i="2"/>
  <c r="B111" i="2"/>
  <c r="B115" i="2"/>
  <c r="K115" i="2" s="1"/>
  <c r="B119" i="2"/>
  <c r="K119" i="2" s="1"/>
  <c r="B123" i="2"/>
  <c r="K123" i="2" s="1"/>
  <c r="B127" i="2"/>
  <c r="K127" i="2" s="1"/>
  <c r="B131" i="2"/>
  <c r="K131" i="2" s="1"/>
  <c r="B135" i="2"/>
  <c r="K135" i="2" s="1"/>
  <c r="B139" i="2"/>
  <c r="K139" i="2" s="1"/>
  <c r="B143" i="2"/>
  <c r="K143" i="2" s="1"/>
  <c r="B147" i="2"/>
  <c r="K147" i="2" s="1"/>
  <c r="B151" i="2"/>
  <c r="K151" i="2" s="1"/>
  <c r="B155" i="2"/>
  <c r="K155" i="2" s="1"/>
  <c r="B159" i="2"/>
  <c r="K159" i="2" s="1"/>
  <c r="B163" i="2"/>
  <c r="K163" i="2" s="1"/>
  <c r="B167" i="2"/>
  <c r="K167" i="2" s="1"/>
  <c r="B171" i="2"/>
  <c r="K171" i="2" s="1"/>
  <c r="B175" i="2"/>
  <c r="K175" i="2" s="1"/>
  <c r="B179" i="2"/>
  <c r="K179" i="2" s="1"/>
  <c r="B14" i="2"/>
  <c r="B22" i="2"/>
  <c r="B30" i="2"/>
  <c r="B38" i="2"/>
  <c r="B46" i="2"/>
  <c r="B54" i="2"/>
  <c r="B62" i="2"/>
  <c r="B70" i="2"/>
  <c r="B78" i="2"/>
  <c r="B86" i="2"/>
  <c r="B94" i="2"/>
  <c r="B102" i="2"/>
  <c r="B110" i="2"/>
  <c r="B118" i="2"/>
  <c r="K118" i="2" s="1"/>
  <c r="B126" i="2"/>
  <c r="K126" i="2" s="1"/>
  <c r="B134" i="2"/>
  <c r="K134" i="2" s="1"/>
  <c r="B142" i="2"/>
  <c r="K142" i="2" s="1"/>
  <c r="B150" i="2"/>
  <c r="K150" i="2" s="1"/>
  <c r="B158" i="2"/>
  <c r="K158" i="2" s="1"/>
  <c r="B166" i="2"/>
  <c r="K166" i="2" s="1"/>
  <c r="B174" i="2"/>
  <c r="K174" i="2" s="1"/>
  <c r="B182" i="2"/>
  <c r="K182" i="2" s="1"/>
  <c r="B186" i="2"/>
  <c r="K186" i="2" s="1"/>
  <c r="B190" i="2"/>
  <c r="K190" i="2" s="1"/>
  <c r="B194" i="2"/>
  <c r="K194" i="2" s="1"/>
  <c r="B198" i="2"/>
  <c r="K198" i="2" s="1"/>
  <c r="B202" i="2"/>
  <c r="K202" i="2" s="1"/>
  <c r="B206" i="2"/>
  <c r="K206" i="2" s="1"/>
  <c r="B210" i="2"/>
  <c r="K210" i="2" s="1"/>
  <c r="B214" i="2"/>
  <c r="K214" i="2" s="1"/>
  <c r="B218" i="2"/>
  <c r="K218" i="2" s="1"/>
  <c r="B222" i="2"/>
  <c r="K222" i="2" s="1"/>
  <c r="B226" i="2"/>
  <c r="K226" i="2" s="1"/>
  <c r="B230" i="2"/>
  <c r="K230" i="2" s="1"/>
  <c r="B234" i="2"/>
  <c r="K234" i="2" s="1"/>
  <c r="B238" i="2"/>
  <c r="K238" i="2" s="1"/>
  <c r="B242" i="2"/>
  <c r="K242" i="2" s="1"/>
  <c r="B246" i="2"/>
  <c r="K246" i="2" s="1"/>
  <c r="B250" i="2"/>
  <c r="K250" i="2" s="1"/>
  <c r="B254" i="2"/>
  <c r="K254" i="2" s="1"/>
  <c r="B258" i="2"/>
  <c r="K258" i="2" s="1"/>
  <c r="B262" i="2"/>
  <c r="K262" i="2" s="1"/>
  <c r="B266" i="2"/>
  <c r="K266" i="2" s="1"/>
  <c r="B270" i="2"/>
  <c r="K270" i="2" s="1"/>
  <c r="B274" i="2"/>
  <c r="K274" i="2" s="1"/>
  <c r="B278" i="2"/>
  <c r="K278" i="2" s="1"/>
  <c r="B282" i="2"/>
  <c r="K282" i="2" s="1"/>
  <c r="B286" i="2"/>
  <c r="K286" i="2" s="1"/>
  <c r="B290" i="2"/>
  <c r="K290" i="2" s="1"/>
  <c r="B294" i="2"/>
  <c r="K294" i="2" s="1"/>
  <c r="B298" i="2"/>
  <c r="K298" i="2" s="1"/>
  <c r="B302" i="2"/>
  <c r="K302" i="2" s="1"/>
  <c r="B365" i="2"/>
  <c r="K365" i="2" s="1"/>
  <c r="B368" i="2"/>
  <c r="K368" i="2" s="1"/>
  <c r="B364" i="2"/>
  <c r="K364" i="2" s="1"/>
  <c r="B360" i="2"/>
  <c r="K360" i="2" s="1"/>
  <c r="B356" i="2"/>
  <c r="K356" i="2" s="1"/>
  <c r="B352" i="2"/>
  <c r="K352" i="2" s="1"/>
  <c r="B348" i="2"/>
  <c r="K348" i="2" s="1"/>
  <c r="B344" i="2"/>
  <c r="K344" i="2" s="1"/>
  <c r="B340" i="2"/>
  <c r="K340" i="2" s="1"/>
  <c r="B336" i="2"/>
  <c r="K336" i="2" s="1"/>
  <c r="B327" i="2"/>
  <c r="K327" i="2" s="1"/>
  <c r="B311" i="2"/>
  <c r="K311" i="2" s="1"/>
  <c r="B295" i="2"/>
  <c r="K295" i="2" s="1"/>
  <c r="B279" i="2"/>
  <c r="K279" i="2" s="1"/>
  <c r="B367" i="2"/>
  <c r="K367" i="2" s="1"/>
  <c r="B357" i="2"/>
  <c r="K357" i="2" s="1"/>
  <c r="B349" i="2"/>
  <c r="K349" i="2" s="1"/>
  <c r="B341" i="2"/>
  <c r="K341" i="2" s="1"/>
  <c r="B333" i="2"/>
  <c r="K333" i="2" s="1"/>
  <c r="B321" i="2"/>
  <c r="K321" i="2" s="1"/>
  <c r="B305" i="2"/>
  <c r="K305" i="2" s="1"/>
  <c r="B289" i="2"/>
  <c r="K289" i="2" s="1"/>
  <c r="B273" i="2"/>
  <c r="K273" i="2" s="1"/>
  <c r="B263" i="2"/>
  <c r="K263" i="2" s="1"/>
  <c r="B255" i="2"/>
  <c r="K255" i="2" s="1"/>
  <c r="B247" i="2"/>
  <c r="K247" i="2" s="1"/>
  <c r="B239" i="2"/>
  <c r="K239" i="2" s="1"/>
  <c r="B231" i="2"/>
  <c r="K231" i="2" s="1"/>
  <c r="B223" i="2"/>
  <c r="K223" i="2" s="1"/>
  <c r="B215" i="2"/>
  <c r="K215" i="2" s="1"/>
  <c r="B207" i="2"/>
  <c r="K207" i="2" s="1"/>
  <c r="B199" i="2"/>
  <c r="K199" i="2" s="1"/>
  <c r="B191" i="2"/>
  <c r="K191" i="2" s="1"/>
  <c r="B183" i="2"/>
  <c r="K183" i="2" s="1"/>
  <c r="B168" i="2"/>
  <c r="K168" i="2" s="1"/>
  <c r="B152" i="2"/>
  <c r="K152" i="2" s="1"/>
  <c r="B136" i="2"/>
  <c r="K136" i="2" s="1"/>
  <c r="B120" i="2"/>
  <c r="K120" i="2" s="1"/>
  <c r="B104" i="2"/>
  <c r="B88" i="2"/>
  <c r="B72" i="2"/>
  <c r="B56" i="2"/>
  <c r="B40" i="2"/>
  <c r="B24" i="2"/>
  <c r="B326" i="2"/>
  <c r="K326" i="2" s="1"/>
  <c r="B318" i="2"/>
  <c r="K318" i="2" s="1"/>
  <c r="B310" i="2"/>
  <c r="K310" i="2" s="1"/>
  <c r="B361" i="2"/>
  <c r="K361" i="2" s="1"/>
  <c r="B353" i="2"/>
  <c r="K353" i="2" s="1"/>
  <c r="B345" i="2"/>
  <c r="K345" i="2" s="1"/>
  <c r="B337" i="2"/>
  <c r="K337" i="2" s="1"/>
  <c r="B329" i="2"/>
  <c r="K329" i="2" s="1"/>
  <c r="B313" i="2"/>
  <c r="K313" i="2" s="1"/>
  <c r="B297" i="2"/>
  <c r="K297" i="2" s="1"/>
  <c r="B281" i="2"/>
  <c r="K281" i="2" s="1"/>
  <c r="B267" i="2"/>
  <c r="K267" i="2" s="1"/>
  <c r="B259" i="2"/>
  <c r="K259" i="2" s="1"/>
  <c r="B251" i="2"/>
  <c r="K251" i="2" s="1"/>
  <c r="B243" i="2"/>
  <c r="K243" i="2" s="1"/>
  <c r="B235" i="2"/>
  <c r="K235" i="2" s="1"/>
  <c r="B227" i="2"/>
  <c r="K227" i="2" s="1"/>
  <c r="B219" i="2"/>
  <c r="K219" i="2" s="1"/>
  <c r="B211" i="2"/>
  <c r="K211" i="2" s="1"/>
  <c r="B203" i="2"/>
  <c r="K203" i="2" s="1"/>
  <c r="B195" i="2"/>
  <c r="K195" i="2" s="1"/>
  <c r="B187" i="2"/>
  <c r="K187" i="2" s="1"/>
  <c r="B176" i="2"/>
  <c r="K176" i="2" s="1"/>
  <c r="B160" i="2"/>
  <c r="K160" i="2" s="1"/>
  <c r="B144" i="2"/>
  <c r="K144" i="2" s="1"/>
  <c r="B128" i="2"/>
  <c r="K128" i="2" s="1"/>
  <c r="B112" i="2"/>
  <c r="K112" i="2" s="1"/>
  <c r="B96" i="2"/>
  <c r="B80" i="2"/>
  <c r="B64" i="2"/>
  <c r="B48" i="2"/>
  <c r="B32" i="2"/>
  <c r="B16" i="2"/>
  <c r="B322" i="2"/>
  <c r="K322" i="2" s="1"/>
  <c r="B314" i="2"/>
  <c r="K314" i="2" s="1"/>
  <c r="B306" i="2"/>
  <c r="K306" i="2" s="1"/>
  <c r="B12" i="2"/>
  <c r="I3" i="2"/>
  <c r="I306" i="2" l="1"/>
  <c r="J306" i="2"/>
  <c r="I322" i="2"/>
  <c r="J322" i="2"/>
  <c r="I128" i="2"/>
  <c r="J128" i="2"/>
  <c r="I160" i="2"/>
  <c r="J160" i="2"/>
  <c r="I187" i="2"/>
  <c r="J187" i="2"/>
  <c r="I203" i="2"/>
  <c r="J203" i="2"/>
  <c r="I219" i="2"/>
  <c r="J219" i="2"/>
  <c r="I235" i="2"/>
  <c r="J235" i="2"/>
  <c r="I251" i="2"/>
  <c r="J251" i="2"/>
  <c r="I267" i="2"/>
  <c r="J267" i="2"/>
  <c r="I297" i="2"/>
  <c r="J297" i="2"/>
  <c r="I329" i="2"/>
  <c r="J329" i="2"/>
  <c r="I345" i="2"/>
  <c r="J345" i="2"/>
  <c r="I361" i="2"/>
  <c r="J361" i="2"/>
  <c r="I318" i="2"/>
  <c r="J318" i="2"/>
  <c r="I120" i="2"/>
  <c r="J120" i="2"/>
  <c r="I152" i="2"/>
  <c r="J152" i="2"/>
  <c r="I183" i="2"/>
  <c r="J183" i="2"/>
  <c r="I199" i="2"/>
  <c r="J199" i="2"/>
  <c r="I215" i="2"/>
  <c r="J215" i="2"/>
  <c r="I231" i="2"/>
  <c r="J231" i="2"/>
  <c r="I247" i="2"/>
  <c r="J247" i="2"/>
  <c r="I263" i="2"/>
  <c r="J263" i="2"/>
  <c r="I289" i="2"/>
  <c r="J289" i="2"/>
  <c r="I321" i="2"/>
  <c r="J321" i="2"/>
  <c r="I341" i="2"/>
  <c r="J341" i="2"/>
  <c r="I357" i="2"/>
  <c r="J357" i="2"/>
  <c r="I279" i="2"/>
  <c r="J279" i="2"/>
  <c r="I311" i="2"/>
  <c r="J311" i="2"/>
  <c r="I336" i="2"/>
  <c r="J336" i="2"/>
  <c r="I344" i="2"/>
  <c r="J344" i="2"/>
  <c r="I352" i="2"/>
  <c r="J352" i="2"/>
  <c r="I360" i="2"/>
  <c r="J360" i="2"/>
  <c r="I368" i="2"/>
  <c r="J368" i="2"/>
  <c r="I302" i="2"/>
  <c r="J302" i="2"/>
  <c r="I294" i="2"/>
  <c r="J294" i="2"/>
  <c r="I286" i="2"/>
  <c r="J286" i="2"/>
  <c r="I278" i="2"/>
  <c r="J278" i="2"/>
  <c r="I270" i="2"/>
  <c r="J270" i="2"/>
  <c r="I262" i="2"/>
  <c r="J262" i="2"/>
  <c r="I254" i="2"/>
  <c r="J254" i="2"/>
  <c r="I246" i="2"/>
  <c r="J246" i="2"/>
  <c r="I238" i="2"/>
  <c r="J238" i="2"/>
  <c r="I230" i="2"/>
  <c r="J230" i="2"/>
  <c r="I222" i="2"/>
  <c r="J222" i="2"/>
  <c r="I214" i="2"/>
  <c r="J214" i="2"/>
  <c r="I206" i="2"/>
  <c r="J206" i="2"/>
  <c r="I198" i="2"/>
  <c r="J198" i="2"/>
  <c r="I190" i="2"/>
  <c r="J190" i="2"/>
  <c r="I182" i="2"/>
  <c r="J182" i="2"/>
  <c r="I166" i="2"/>
  <c r="J166" i="2"/>
  <c r="I150" i="2"/>
  <c r="J150" i="2"/>
  <c r="I134" i="2"/>
  <c r="J134" i="2"/>
  <c r="I118" i="2"/>
  <c r="J118" i="2"/>
  <c r="I179" i="2"/>
  <c r="J179" i="2"/>
  <c r="I171" i="2"/>
  <c r="J171" i="2"/>
  <c r="I163" i="2"/>
  <c r="J163" i="2"/>
  <c r="I155" i="2"/>
  <c r="J155" i="2"/>
  <c r="I147" i="2"/>
  <c r="J147" i="2"/>
  <c r="I139" i="2"/>
  <c r="J139" i="2"/>
  <c r="I131" i="2"/>
  <c r="J131" i="2"/>
  <c r="I123" i="2"/>
  <c r="J123" i="2"/>
  <c r="I115" i="2"/>
  <c r="J115" i="2"/>
  <c r="I334" i="2"/>
  <c r="J334" i="2"/>
  <c r="I323" i="2"/>
  <c r="J323" i="2"/>
  <c r="I307" i="2"/>
  <c r="J307" i="2"/>
  <c r="I291" i="2"/>
  <c r="J291" i="2"/>
  <c r="I275" i="2"/>
  <c r="J275" i="2"/>
  <c r="I363" i="2"/>
  <c r="J363" i="2"/>
  <c r="I355" i="2"/>
  <c r="J355" i="2"/>
  <c r="I347" i="2"/>
  <c r="J347" i="2"/>
  <c r="I339" i="2"/>
  <c r="J339" i="2"/>
  <c r="I331" i="2"/>
  <c r="J331" i="2"/>
  <c r="I317" i="2"/>
  <c r="J317" i="2"/>
  <c r="I301" i="2"/>
  <c r="J301" i="2"/>
  <c r="I285" i="2"/>
  <c r="J285" i="2"/>
  <c r="I269" i="2"/>
  <c r="J269" i="2"/>
  <c r="I261" i="2"/>
  <c r="J261" i="2"/>
  <c r="I253" i="2"/>
  <c r="J253" i="2"/>
  <c r="I245" i="2"/>
  <c r="J245" i="2"/>
  <c r="I237" i="2"/>
  <c r="J237" i="2"/>
  <c r="I229" i="2"/>
  <c r="J229" i="2"/>
  <c r="I221" i="2"/>
  <c r="J221" i="2"/>
  <c r="I213" i="2"/>
  <c r="J213" i="2"/>
  <c r="I205" i="2"/>
  <c r="J205" i="2"/>
  <c r="I197" i="2"/>
  <c r="J197" i="2"/>
  <c r="I189" i="2"/>
  <c r="J189" i="2"/>
  <c r="I180" i="2"/>
  <c r="J180" i="2"/>
  <c r="I164" i="2"/>
  <c r="J164" i="2"/>
  <c r="I148" i="2"/>
  <c r="J148" i="2"/>
  <c r="I132" i="2"/>
  <c r="J132" i="2"/>
  <c r="I116" i="2"/>
  <c r="J116" i="2"/>
  <c r="I324" i="2"/>
  <c r="J324" i="2"/>
  <c r="I316" i="2"/>
  <c r="J316" i="2"/>
  <c r="I308" i="2"/>
  <c r="J308" i="2"/>
  <c r="I300" i="2"/>
  <c r="J300" i="2"/>
  <c r="I292" i="2"/>
  <c r="J292" i="2"/>
  <c r="I284" i="2"/>
  <c r="J284" i="2"/>
  <c r="I276" i="2"/>
  <c r="J276" i="2"/>
  <c r="I268" i="2"/>
  <c r="J268" i="2"/>
  <c r="I260" i="2"/>
  <c r="J260" i="2"/>
  <c r="I252" i="2"/>
  <c r="J252" i="2"/>
  <c r="I244" i="2"/>
  <c r="J244" i="2"/>
  <c r="I236" i="2"/>
  <c r="J236" i="2"/>
  <c r="I228" i="2"/>
  <c r="J228" i="2"/>
  <c r="I220" i="2"/>
  <c r="J220" i="2"/>
  <c r="I212" i="2"/>
  <c r="J212" i="2"/>
  <c r="I204" i="2"/>
  <c r="J204" i="2"/>
  <c r="I196" i="2"/>
  <c r="J196" i="2"/>
  <c r="I188" i="2"/>
  <c r="J188" i="2"/>
  <c r="I178" i="2"/>
  <c r="J178" i="2"/>
  <c r="I162" i="2"/>
  <c r="J162" i="2"/>
  <c r="I146" i="2"/>
  <c r="J146" i="2"/>
  <c r="I130" i="2"/>
  <c r="J130" i="2"/>
  <c r="I114" i="2"/>
  <c r="J114" i="2"/>
  <c r="I177" i="2"/>
  <c r="J177" i="2"/>
  <c r="I169" i="2"/>
  <c r="J169" i="2"/>
  <c r="I161" i="2"/>
  <c r="J161" i="2"/>
  <c r="I153" i="2"/>
  <c r="J153" i="2"/>
  <c r="I145" i="2"/>
  <c r="J145" i="2"/>
  <c r="I137" i="2"/>
  <c r="J137" i="2"/>
  <c r="I129" i="2"/>
  <c r="J129" i="2"/>
  <c r="I121" i="2"/>
  <c r="J121" i="2"/>
  <c r="I113" i="2"/>
  <c r="J113" i="2"/>
  <c r="I287" i="2"/>
  <c r="J287" i="2"/>
  <c r="I338" i="2"/>
  <c r="J338" i="2"/>
  <c r="I354" i="2"/>
  <c r="J354" i="2"/>
  <c r="I370" i="2"/>
  <c r="J370" i="2"/>
  <c r="I350" i="2"/>
  <c r="J350" i="2"/>
  <c r="I303" i="2"/>
  <c r="J303" i="2"/>
  <c r="I342" i="2"/>
  <c r="J342" i="2"/>
  <c r="I314" i="2"/>
  <c r="J314" i="2"/>
  <c r="I112" i="2"/>
  <c r="J112" i="2"/>
  <c r="I144" i="2"/>
  <c r="J144" i="2"/>
  <c r="I176" i="2"/>
  <c r="J176" i="2"/>
  <c r="I195" i="2"/>
  <c r="J195" i="2"/>
  <c r="I211" i="2"/>
  <c r="J211" i="2"/>
  <c r="I227" i="2"/>
  <c r="J227" i="2"/>
  <c r="I243" i="2"/>
  <c r="J243" i="2"/>
  <c r="I259" i="2"/>
  <c r="J259" i="2"/>
  <c r="I281" i="2"/>
  <c r="J281" i="2"/>
  <c r="I313" i="2"/>
  <c r="J313" i="2"/>
  <c r="I337" i="2"/>
  <c r="J337" i="2"/>
  <c r="I353" i="2"/>
  <c r="J353" i="2"/>
  <c r="I310" i="2"/>
  <c r="J310" i="2"/>
  <c r="I326" i="2"/>
  <c r="J326" i="2"/>
  <c r="I136" i="2"/>
  <c r="J136" i="2"/>
  <c r="I168" i="2"/>
  <c r="J168" i="2"/>
  <c r="I191" i="2"/>
  <c r="J191" i="2"/>
  <c r="I207" i="2"/>
  <c r="J207" i="2"/>
  <c r="I223" i="2"/>
  <c r="J223" i="2"/>
  <c r="I239" i="2"/>
  <c r="J239" i="2"/>
  <c r="I255" i="2"/>
  <c r="J255" i="2"/>
  <c r="I273" i="2"/>
  <c r="J273" i="2"/>
  <c r="I305" i="2"/>
  <c r="J305" i="2"/>
  <c r="I333" i="2"/>
  <c r="J333" i="2"/>
  <c r="I349" i="2"/>
  <c r="J349" i="2"/>
  <c r="I367" i="2"/>
  <c r="J367" i="2"/>
  <c r="I295" i="2"/>
  <c r="J295" i="2"/>
  <c r="I327" i="2"/>
  <c r="J327" i="2"/>
  <c r="I340" i="2"/>
  <c r="J340" i="2"/>
  <c r="I348" i="2"/>
  <c r="J348" i="2"/>
  <c r="I356" i="2"/>
  <c r="J356" i="2"/>
  <c r="I364" i="2"/>
  <c r="J364" i="2"/>
  <c r="I365" i="2"/>
  <c r="J365" i="2"/>
  <c r="I298" i="2"/>
  <c r="J298" i="2"/>
  <c r="I290" i="2"/>
  <c r="J290" i="2"/>
  <c r="I282" i="2"/>
  <c r="J282" i="2"/>
  <c r="I274" i="2"/>
  <c r="J274" i="2"/>
  <c r="I266" i="2"/>
  <c r="J266" i="2"/>
  <c r="I258" i="2"/>
  <c r="J258" i="2"/>
  <c r="I250" i="2"/>
  <c r="J250" i="2"/>
  <c r="I242" i="2"/>
  <c r="J242" i="2"/>
  <c r="I234" i="2"/>
  <c r="J234" i="2"/>
  <c r="I226" i="2"/>
  <c r="J226" i="2"/>
  <c r="I218" i="2"/>
  <c r="J218" i="2"/>
  <c r="I210" i="2"/>
  <c r="J210" i="2"/>
  <c r="I202" i="2"/>
  <c r="J202" i="2"/>
  <c r="I194" i="2"/>
  <c r="J194" i="2"/>
  <c r="I186" i="2"/>
  <c r="J186" i="2"/>
  <c r="I174" i="2"/>
  <c r="J174" i="2"/>
  <c r="I158" i="2"/>
  <c r="J158" i="2"/>
  <c r="I142" i="2"/>
  <c r="J142" i="2"/>
  <c r="I126" i="2"/>
  <c r="J126" i="2"/>
  <c r="I175" i="2"/>
  <c r="J175" i="2"/>
  <c r="I167" i="2"/>
  <c r="J167" i="2"/>
  <c r="I159" i="2"/>
  <c r="J159" i="2"/>
  <c r="I151" i="2"/>
  <c r="J151" i="2"/>
  <c r="I143" i="2"/>
  <c r="J143" i="2"/>
  <c r="I135" i="2"/>
  <c r="J135" i="2"/>
  <c r="I127" i="2"/>
  <c r="J127" i="2"/>
  <c r="I119" i="2"/>
  <c r="J119" i="2"/>
  <c r="I330" i="2"/>
  <c r="J330" i="2"/>
  <c r="I315" i="2"/>
  <c r="J315" i="2"/>
  <c r="I299" i="2"/>
  <c r="J299" i="2"/>
  <c r="I283" i="2"/>
  <c r="J283" i="2"/>
  <c r="I371" i="2"/>
  <c r="J371" i="2"/>
  <c r="I359" i="2"/>
  <c r="J359" i="2"/>
  <c r="I351" i="2"/>
  <c r="J351" i="2"/>
  <c r="I343" i="2"/>
  <c r="J343" i="2"/>
  <c r="I335" i="2"/>
  <c r="J335" i="2"/>
  <c r="I325" i="2"/>
  <c r="J325" i="2"/>
  <c r="I309" i="2"/>
  <c r="J309" i="2"/>
  <c r="I293" i="2"/>
  <c r="J293" i="2"/>
  <c r="I277" i="2"/>
  <c r="J277" i="2"/>
  <c r="I265" i="2"/>
  <c r="J265" i="2"/>
  <c r="I257" i="2"/>
  <c r="J257" i="2"/>
  <c r="I249" i="2"/>
  <c r="J249" i="2"/>
  <c r="I241" i="2"/>
  <c r="J241" i="2"/>
  <c r="I233" i="2"/>
  <c r="J233" i="2"/>
  <c r="I225" i="2"/>
  <c r="J225" i="2"/>
  <c r="I217" i="2"/>
  <c r="J217" i="2"/>
  <c r="I209" i="2"/>
  <c r="J209" i="2"/>
  <c r="I201" i="2"/>
  <c r="J201" i="2"/>
  <c r="I193" i="2"/>
  <c r="J193" i="2"/>
  <c r="I185" i="2"/>
  <c r="J185" i="2"/>
  <c r="I172" i="2"/>
  <c r="J172" i="2"/>
  <c r="I156" i="2"/>
  <c r="J156" i="2"/>
  <c r="I140" i="2"/>
  <c r="J140" i="2"/>
  <c r="I124" i="2"/>
  <c r="J124" i="2"/>
  <c r="I328" i="2"/>
  <c r="J328" i="2"/>
  <c r="I320" i="2"/>
  <c r="J320" i="2"/>
  <c r="I312" i="2"/>
  <c r="J312" i="2"/>
  <c r="I304" i="2"/>
  <c r="J304" i="2"/>
  <c r="I296" i="2"/>
  <c r="J296" i="2"/>
  <c r="I288" i="2"/>
  <c r="J288" i="2"/>
  <c r="I280" i="2"/>
  <c r="J280" i="2"/>
  <c r="I272" i="2"/>
  <c r="J272" i="2"/>
  <c r="I264" i="2"/>
  <c r="J264" i="2"/>
  <c r="I256" i="2"/>
  <c r="J256" i="2"/>
  <c r="I248" i="2"/>
  <c r="J248" i="2"/>
  <c r="I240" i="2"/>
  <c r="J240" i="2"/>
  <c r="I232" i="2"/>
  <c r="J232" i="2"/>
  <c r="I224" i="2"/>
  <c r="J224" i="2"/>
  <c r="I216" i="2"/>
  <c r="J216" i="2"/>
  <c r="I208" i="2"/>
  <c r="J208" i="2"/>
  <c r="I200" i="2"/>
  <c r="J200" i="2"/>
  <c r="I192" i="2"/>
  <c r="J192" i="2"/>
  <c r="I184" i="2"/>
  <c r="J184" i="2"/>
  <c r="I170" i="2"/>
  <c r="J170" i="2"/>
  <c r="I154" i="2"/>
  <c r="J154" i="2"/>
  <c r="I138" i="2"/>
  <c r="J138" i="2"/>
  <c r="I122" i="2"/>
  <c r="J122" i="2"/>
  <c r="I181" i="2"/>
  <c r="J181" i="2"/>
  <c r="I173" i="2"/>
  <c r="J173" i="2"/>
  <c r="I165" i="2"/>
  <c r="J165" i="2"/>
  <c r="I157" i="2"/>
  <c r="J157" i="2"/>
  <c r="I149" i="2"/>
  <c r="J149" i="2"/>
  <c r="I141" i="2"/>
  <c r="J141" i="2"/>
  <c r="I133" i="2"/>
  <c r="J133" i="2"/>
  <c r="I125" i="2"/>
  <c r="J125" i="2"/>
  <c r="I117" i="2"/>
  <c r="J117" i="2"/>
  <c r="I319" i="2"/>
  <c r="J319" i="2"/>
  <c r="I346" i="2"/>
  <c r="J346" i="2"/>
  <c r="I362" i="2"/>
  <c r="J362" i="2"/>
  <c r="I332" i="2"/>
  <c r="J332" i="2"/>
  <c r="I366" i="2"/>
  <c r="J366" i="2"/>
  <c r="I358" i="2"/>
  <c r="J358" i="2"/>
  <c r="I369" i="2"/>
  <c r="J369" i="2"/>
  <c r="G306" i="2"/>
  <c r="H306" i="2"/>
  <c r="G322" i="2"/>
  <c r="H322" i="2"/>
  <c r="G128" i="2"/>
  <c r="H128" i="2"/>
  <c r="G160" i="2"/>
  <c r="H160" i="2"/>
  <c r="G187" i="2"/>
  <c r="H187" i="2"/>
  <c r="G203" i="2"/>
  <c r="H203" i="2"/>
  <c r="G219" i="2"/>
  <c r="H219" i="2"/>
  <c r="G235" i="2"/>
  <c r="H235" i="2"/>
  <c r="G251" i="2"/>
  <c r="H251" i="2"/>
  <c r="G267" i="2"/>
  <c r="H267" i="2"/>
  <c r="G297" i="2"/>
  <c r="H297" i="2"/>
  <c r="G329" i="2"/>
  <c r="H329" i="2"/>
  <c r="G345" i="2"/>
  <c r="H345" i="2"/>
  <c r="G361" i="2"/>
  <c r="H361" i="2"/>
  <c r="G318" i="2"/>
  <c r="H318" i="2"/>
  <c r="G120" i="2"/>
  <c r="H120" i="2"/>
  <c r="G152" i="2"/>
  <c r="H152" i="2"/>
  <c r="G183" i="2"/>
  <c r="H183" i="2"/>
  <c r="G199" i="2"/>
  <c r="H199" i="2"/>
  <c r="G215" i="2"/>
  <c r="H215" i="2"/>
  <c r="G231" i="2"/>
  <c r="H231" i="2"/>
  <c r="G247" i="2"/>
  <c r="H247" i="2"/>
  <c r="G263" i="2"/>
  <c r="H263" i="2"/>
  <c r="G289" i="2"/>
  <c r="H289" i="2"/>
  <c r="G321" i="2"/>
  <c r="H321" i="2"/>
  <c r="G341" i="2"/>
  <c r="H341" i="2"/>
  <c r="G357" i="2"/>
  <c r="H357" i="2"/>
  <c r="G279" i="2"/>
  <c r="H279" i="2"/>
  <c r="G311" i="2"/>
  <c r="H311" i="2"/>
  <c r="G336" i="2"/>
  <c r="H336" i="2"/>
  <c r="G344" i="2"/>
  <c r="H344" i="2"/>
  <c r="G352" i="2"/>
  <c r="H352" i="2"/>
  <c r="G360" i="2"/>
  <c r="H360" i="2"/>
  <c r="G368" i="2"/>
  <c r="H368" i="2"/>
  <c r="G302" i="2"/>
  <c r="H302" i="2"/>
  <c r="G294" i="2"/>
  <c r="H294" i="2"/>
  <c r="G286" i="2"/>
  <c r="H286" i="2"/>
  <c r="G278" i="2"/>
  <c r="H278" i="2"/>
  <c r="G270" i="2"/>
  <c r="H270" i="2"/>
  <c r="G262" i="2"/>
  <c r="H262" i="2"/>
  <c r="G254" i="2"/>
  <c r="H254" i="2"/>
  <c r="G246" i="2"/>
  <c r="H246" i="2"/>
  <c r="G238" i="2"/>
  <c r="H238" i="2"/>
  <c r="G230" i="2"/>
  <c r="H230" i="2"/>
  <c r="G222" i="2"/>
  <c r="H222" i="2"/>
  <c r="G214" i="2"/>
  <c r="H214" i="2"/>
  <c r="G206" i="2"/>
  <c r="H206" i="2"/>
  <c r="G198" i="2"/>
  <c r="H198" i="2"/>
  <c r="G190" i="2"/>
  <c r="H190" i="2"/>
  <c r="G182" i="2"/>
  <c r="H182" i="2"/>
  <c r="G166" i="2"/>
  <c r="H166" i="2"/>
  <c r="G150" i="2"/>
  <c r="H150" i="2"/>
  <c r="G134" i="2"/>
  <c r="H134" i="2"/>
  <c r="G118" i="2"/>
  <c r="H118" i="2"/>
  <c r="G179" i="2"/>
  <c r="H179" i="2"/>
  <c r="G171" i="2"/>
  <c r="H171" i="2"/>
  <c r="G163" i="2"/>
  <c r="H163" i="2"/>
  <c r="G155" i="2"/>
  <c r="H155" i="2"/>
  <c r="G147" i="2"/>
  <c r="H147" i="2"/>
  <c r="G139" i="2"/>
  <c r="H139" i="2"/>
  <c r="G131" i="2"/>
  <c r="H131" i="2"/>
  <c r="G123" i="2"/>
  <c r="H123" i="2"/>
  <c r="G115" i="2"/>
  <c r="H115" i="2"/>
  <c r="G334" i="2"/>
  <c r="H334" i="2"/>
  <c r="G323" i="2"/>
  <c r="H323" i="2"/>
  <c r="G307" i="2"/>
  <c r="H307" i="2"/>
  <c r="G291" i="2"/>
  <c r="H291" i="2"/>
  <c r="G275" i="2"/>
  <c r="H275" i="2"/>
  <c r="G363" i="2"/>
  <c r="H363" i="2"/>
  <c r="G355" i="2"/>
  <c r="H355" i="2"/>
  <c r="G347" i="2"/>
  <c r="H347" i="2"/>
  <c r="G339" i="2"/>
  <c r="H339" i="2"/>
  <c r="G331" i="2"/>
  <c r="H331" i="2"/>
  <c r="G317" i="2"/>
  <c r="H317" i="2"/>
  <c r="G301" i="2"/>
  <c r="H301" i="2"/>
  <c r="G285" i="2"/>
  <c r="H285" i="2"/>
  <c r="G269" i="2"/>
  <c r="H269" i="2"/>
  <c r="G261" i="2"/>
  <c r="H261" i="2"/>
  <c r="G253" i="2"/>
  <c r="H253" i="2"/>
  <c r="G245" i="2"/>
  <c r="H245" i="2"/>
  <c r="G237" i="2"/>
  <c r="H237" i="2"/>
  <c r="G229" i="2"/>
  <c r="H229" i="2"/>
  <c r="G221" i="2"/>
  <c r="H221" i="2"/>
  <c r="G213" i="2"/>
  <c r="H213" i="2"/>
  <c r="G205" i="2"/>
  <c r="H205" i="2"/>
  <c r="G197" i="2"/>
  <c r="H197" i="2"/>
  <c r="G189" i="2"/>
  <c r="H189" i="2"/>
  <c r="G180" i="2"/>
  <c r="H180" i="2"/>
  <c r="G164" i="2"/>
  <c r="H164" i="2"/>
  <c r="G148" i="2"/>
  <c r="H148" i="2"/>
  <c r="G132" i="2"/>
  <c r="H132" i="2"/>
  <c r="G116" i="2"/>
  <c r="H116" i="2"/>
  <c r="G324" i="2"/>
  <c r="H324" i="2"/>
  <c r="G316" i="2"/>
  <c r="H316" i="2"/>
  <c r="G308" i="2"/>
  <c r="H308" i="2"/>
  <c r="G300" i="2"/>
  <c r="H300" i="2"/>
  <c r="G292" i="2"/>
  <c r="H292" i="2"/>
  <c r="G284" i="2"/>
  <c r="H284" i="2"/>
  <c r="G276" i="2"/>
  <c r="H276" i="2"/>
  <c r="G268" i="2"/>
  <c r="H268" i="2"/>
  <c r="G260" i="2"/>
  <c r="H260" i="2"/>
  <c r="G252" i="2"/>
  <c r="H252" i="2"/>
  <c r="G244" i="2"/>
  <c r="H244" i="2"/>
  <c r="G236" i="2"/>
  <c r="H236" i="2"/>
  <c r="G228" i="2"/>
  <c r="H228" i="2"/>
  <c r="G220" i="2"/>
  <c r="H220" i="2"/>
  <c r="G212" i="2"/>
  <c r="H212" i="2"/>
  <c r="G204" i="2"/>
  <c r="H204" i="2"/>
  <c r="G196" i="2"/>
  <c r="H196" i="2"/>
  <c r="G188" i="2"/>
  <c r="H188" i="2"/>
  <c r="G178" i="2"/>
  <c r="H178" i="2"/>
  <c r="G162" i="2"/>
  <c r="H162" i="2"/>
  <c r="G146" i="2"/>
  <c r="H146" i="2"/>
  <c r="G130" i="2"/>
  <c r="H130" i="2"/>
  <c r="G114" i="2"/>
  <c r="H114" i="2"/>
  <c r="G177" i="2"/>
  <c r="H177" i="2"/>
  <c r="G169" i="2"/>
  <c r="H169" i="2"/>
  <c r="G161" i="2"/>
  <c r="H161" i="2"/>
  <c r="G153" i="2"/>
  <c r="H153" i="2"/>
  <c r="G145" i="2"/>
  <c r="H145" i="2"/>
  <c r="G137" i="2"/>
  <c r="H137" i="2"/>
  <c r="G129" i="2"/>
  <c r="H129" i="2"/>
  <c r="G121" i="2"/>
  <c r="H121" i="2"/>
  <c r="G113" i="2"/>
  <c r="H113" i="2"/>
  <c r="G287" i="2"/>
  <c r="H287" i="2"/>
  <c r="G338" i="2"/>
  <c r="H338" i="2"/>
  <c r="G354" i="2"/>
  <c r="H354" i="2"/>
  <c r="G370" i="2"/>
  <c r="H370" i="2"/>
  <c r="G350" i="2"/>
  <c r="H350" i="2"/>
  <c r="G303" i="2"/>
  <c r="H303" i="2"/>
  <c r="G342" i="2"/>
  <c r="H342" i="2"/>
  <c r="G314" i="2"/>
  <c r="H314" i="2"/>
  <c r="G112" i="2"/>
  <c r="H112" i="2"/>
  <c r="G144" i="2"/>
  <c r="H144" i="2"/>
  <c r="G176" i="2"/>
  <c r="H176" i="2"/>
  <c r="G195" i="2"/>
  <c r="H195" i="2"/>
  <c r="G211" i="2"/>
  <c r="H211" i="2"/>
  <c r="G227" i="2"/>
  <c r="H227" i="2"/>
  <c r="G243" i="2"/>
  <c r="H243" i="2"/>
  <c r="G259" i="2"/>
  <c r="H259" i="2"/>
  <c r="G281" i="2"/>
  <c r="H281" i="2"/>
  <c r="G313" i="2"/>
  <c r="H313" i="2"/>
  <c r="G337" i="2"/>
  <c r="H337" i="2"/>
  <c r="G353" i="2"/>
  <c r="H353" i="2"/>
  <c r="G310" i="2"/>
  <c r="H310" i="2"/>
  <c r="G326" i="2"/>
  <c r="H326" i="2"/>
  <c r="G136" i="2"/>
  <c r="H136" i="2"/>
  <c r="G168" i="2"/>
  <c r="H168" i="2"/>
  <c r="G191" i="2"/>
  <c r="H191" i="2"/>
  <c r="G207" i="2"/>
  <c r="H207" i="2"/>
  <c r="G223" i="2"/>
  <c r="H223" i="2"/>
  <c r="G239" i="2"/>
  <c r="H239" i="2"/>
  <c r="G255" i="2"/>
  <c r="H255" i="2"/>
  <c r="G273" i="2"/>
  <c r="H273" i="2"/>
  <c r="G305" i="2"/>
  <c r="H305" i="2"/>
  <c r="G333" i="2"/>
  <c r="H333" i="2"/>
  <c r="G349" i="2"/>
  <c r="H349" i="2"/>
  <c r="G367" i="2"/>
  <c r="H367" i="2"/>
  <c r="G295" i="2"/>
  <c r="H295" i="2"/>
  <c r="G327" i="2"/>
  <c r="H327" i="2"/>
  <c r="G340" i="2"/>
  <c r="H340" i="2"/>
  <c r="G348" i="2"/>
  <c r="H348" i="2"/>
  <c r="G356" i="2"/>
  <c r="H356" i="2"/>
  <c r="G364" i="2"/>
  <c r="H364" i="2"/>
  <c r="G365" i="2"/>
  <c r="H365" i="2"/>
  <c r="G298" i="2"/>
  <c r="H298" i="2"/>
  <c r="G290" i="2"/>
  <c r="H290" i="2"/>
  <c r="G282" i="2"/>
  <c r="H282" i="2"/>
  <c r="G274" i="2"/>
  <c r="H274" i="2"/>
  <c r="G266" i="2"/>
  <c r="H266" i="2"/>
  <c r="G258" i="2"/>
  <c r="H258" i="2"/>
  <c r="G250" i="2"/>
  <c r="H250" i="2"/>
  <c r="G242" i="2"/>
  <c r="H242" i="2"/>
  <c r="G234" i="2"/>
  <c r="H234" i="2"/>
  <c r="G226" i="2"/>
  <c r="H226" i="2"/>
  <c r="G218" i="2"/>
  <c r="H218" i="2"/>
  <c r="G210" i="2"/>
  <c r="H210" i="2"/>
  <c r="G202" i="2"/>
  <c r="H202" i="2"/>
  <c r="G194" i="2"/>
  <c r="H194" i="2"/>
  <c r="G186" i="2"/>
  <c r="H186" i="2"/>
  <c r="G174" i="2"/>
  <c r="H174" i="2"/>
  <c r="G158" i="2"/>
  <c r="H158" i="2"/>
  <c r="G142" i="2"/>
  <c r="H142" i="2"/>
  <c r="G126" i="2"/>
  <c r="H126" i="2"/>
  <c r="G175" i="2"/>
  <c r="H175" i="2"/>
  <c r="G167" i="2"/>
  <c r="H167" i="2"/>
  <c r="G159" i="2"/>
  <c r="H159" i="2"/>
  <c r="G151" i="2"/>
  <c r="H151" i="2"/>
  <c r="G143" i="2"/>
  <c r="H143" i="2"/>
  <c r="G135" i="2"/>
  <c r="H135" i="2"/>
  <c r="G127" i="2"/>
  <c r="H127" i="2"/>
  <c r="G119" i="2"/>
  <c r="H119" i="2"/>
  <c r="G330" i="2"/>
  <c r="H330" i="2"/>
  <c r="G315" i="2"/>
  <c r="H315" i="2"/>
  <c r="G299" i="2"/>
  <c r="H299" i="2"/>
  <c r="G283" i="2"/>
  <c r="H283" i="2"/>
  <c r="G371" i="2"/>
  <c r="H371" i="2"/>
  <c r="G359" i="2"/>
  <c r="H359" i="2"/>
  <c r="G351" i="2"/>
  <c r="H351" i="2"/>
  <c r="G343" i="2"/>
  <c r="H343" i="2"/>
  <c r="G335" i="2"/>
  <c r="H335" i="2"/>
  <c r="G325" i="2"/>
  <c r="H325" i="2"/>
  <c r="G309" i="2"/>
  <c r="H309" i="2"/>
  <c r="G293" i="2"/>
  <c r="H293" i="2"/>
  <c r="G277" i="2"/>
  <c r="H277" i="2"/>
  <c r="G265" i="2"/>
  <c r="H265" i="2"/>
  <c r="G257" i="2"/>
  <c r="H257" i="2"/>
  <c r="G249" i="2"/>
  <c r="H249" i="2"/>
  <c r="G241" i="2"/>
  <c r="H241" i="2"/>
  <c r="G233" i="2"/>
  <c r="H233" i="2"/>
  <c r="G225" i="2"/>
  <c r="H225" i="2"/>
  <c r="G217" i="2"/>
  <c r="H217" i="2"/>
  <c r="G209" i="2"/>
  <c r="H209" i="2"/>
  <c r="G201" i="2"/>
  <c r="H201" i="2"/>
  <c r="G193" i="2"/>
  <c r="H193" i="2"/>
  <c r="G185" i="2"/>
  <c r="H185" i="2"/>
  <c r="G172" i="2"/>
  <c r="H172" i="2"/>
  <c r="G156" i="2"/>
  <c r="H156" i="2"/>
  <c r="G140" i="2"/>
  <c r="H140" i="2"/>
  <c r="G124" i="2"/>
  <c r="H124" i="2"/>
  <c r="G328" i="2"/>
  <c r="H328" i="2"/>
  <c r="G320" i="2"/>
  <c r="H320" i="2"/>
  <c r="G312" i="2"/>
  <c r="H312" i="2"/>
  <c r="G304" i="2"/>
  <c r="H304" i="2"/>
  <c r="G296" i="2"/>
  <c r="H296" i="2"/>
  <c r="G288" i="2"/>
  <c r="H288" i="2"/>
  <c r="G280" i="2"/>
  <c r="H280" i="2"/>
  <c r="G272" i="2"/>
  <c r="H272" i="2"/>
  <c r="G264" i="2"/>
  <c r="H264" i="2"/>
  <c r="G256" i="2"/>
  <c r="H256" i="2"/>
  <c r="G248" i="2"/>
  <c r="H248" i="2"/>
  <c r="G240" i="2"/>
  <c r="H240" i="2"/>
  <c r="G232" i="2"/>
  <c r="H232" i="2"/>
  <c r="G224" i="2"/>
  <c r="H224" i="2"/>
  <c r="G216" i="2"/>
  <c r="H216" i="2"/>
  <c r="G208" i="2"/>
  <c r="H208" i="2"/>
  <c r="G200" i="2"/>
  <c r="H200" i="2"/>
  <c r="G192" i="2"/>
  <c r="H192" i="2"/>
  <c r="G184" i="2"/>
  <c r="H184" i="2"/>
  <c r="G170" i="2"/>
  <c r="H170" i="2"/>
  <c r="G154" i="2"/>
  <c r="H154" i="2"/>
  <c r="G138" i="2"/>
  <c r="H138" i="2"/>
  <c r="G122" i="2"/>
  <c r="H122" i="2"/>
  <c r="G181" i="2"/>
  <c r="H181" i="2"/>
  <c r="G173" i="2"/>
  <c r="H173" i="2"/>
  <c r="G165" i="2"/>
  <c r="H165" i="2"/>
  <c r="G157" i="2"/>
  <c r="H157" i="2"/>
  <c r="G149" i="2"/>
  <c r="H149" i="2"/>
  <c r="G141" i="2"/>
  <c r="H141" i="2"/>
  <c r="G133" i="2"/>
  <c r="H133" i="2"/>
  <c r="G125" i="2"/>
  <c r="H125" i="2"/>
  <c r="G117" i="2"/>
  <c r="H117" i="2"/>
  <c r="G319" i="2"/>
  <c r="H319" i="2"/>
  <c r="G346" i="2"/>
  <c r="H346" i="2"/>
  <c r="G362" i="2"/>
  <c r="H362" i="2"/>
  <c r="G332" i="2"/>
  <c r="H332" i="2"/>
  <c r="G366" i="2"/>
  <c r="H366" i="2"/>
  <c r="G358" i="2"/>
  <c r="H358" i="2"/>
  <c r="G369" i="2"/>
  <c r="H369" i="2"/>
  <c r="E306" i="2"/>
  <c r="F306" i="2"/>
  <c r="E322" i="2"/>
  <c r="F322" i="2"/>
  <c r="E32" i="2"/>
  <c r="E64" i="2"/>
  <c r="E96" i="2"/>
  <c r="E128" i="2"/>
  <c r="F128" i="2"/>
  <c r="E160" i="2"/>
  <c r="F160" i="2"/>
  <c r="E187" i="2"/>
  <c r="F187" i="2"/>
  <c r="E203" i="2"/>
  <c r="F203" i="2"/>
  <c r="E219" i="2"/>
  <c r="F219" i="2"/>
  <c r="E235" i="2"/>
  <c r="F235" i="2"/>
  <c r="E251" i="2"/>
  <c r="F251" i="2"/>
  <c r="E267" i="2"/>
  <c r="F267" i="2"/>
  <c r="E297" i="2"/>
  <c r="F297" i="2"/>
  <c r="E329" i="2"/>
  <c r="F329" i="2"/>
  <c r="E345" i="2"/>
  <c r="F345" i="2"/>
  <c r="E361" i="2"/>
  <c r="F361" i="2"/>
  <c r="E318" i="2"/>
  <c r="F318" i="2"/>
  <c r="E24" i="2"/>
  <c r="E56" i="2"/>
  <c r="E88" i="2"/>
  <c r="E120" i="2"/>
  <c r="F120" i="2"/>
  <c r="E152" i="2"/>
  <c r="F152" i="2"/>
  <c r="E183" i="2"/>
  <c r="F183" i="2"/>
  <c r="E199" i="2"/>
  <c r="F199" i="2"/>
  <c r="E215" i="2"/>
  <c r="F215" i="2"/>
  <c r="E231" i="2"/>
  <c r="F231" i="2"/>
  <c r="E247" i="2"/>
  <c r="F247" i="2"/>
  <c r="E263" i="2"/>
  <c r="F263" i="2"/>
  <c r="E289" i="2"/>
  <c r="F289" i="2"/>
  <c r="E321" i="2"/>
  <c r="F321" i="2"/>
  <c r="E341" i="2"/>
  <c r="F341" i="2"/>
  <c r="E357" i="2"/>
  <c r="F357" i="2"/>
  <c r="E279" i="2"/>
  <c r="F279" i="2"/>
  <c r="E311" i="2"/>
  <c r="F311" i="2"/>
  <c r="E336" i="2"/>
  <c r="F336" i="2"/>
  <c r="E344" i="2"/>
  <c r="F344" i="2"/>
  <c r="E352" i="2"/>
  <c r="F352" i="2"/>
  <c r="E360" i="2"/>
  <c r="F360" i="2"/>
  <c r="E368" i="2"/>
  <c r="F368" i="2"/>
  <c r="E302" i="2"/>
  <c r="F302" i="2"/>
  <c r="E294" i="2"/>
  <c r="F294" i="2"/>
  <c r="E286" i="2"/>
  <c r="F286" i="2"/>
  <c r="E278" i="2"/>
  <c r="F278" i="2"/>
  <c r="E270" i="2"/>
  <c r="F270" i="2"/>
  <c r="E262" i="2"/>
  <c r="F262" i="2"/>
  <c r="E254" i="2"/>
  <c r="F254" i="2"/>
  <c r="E246" i="2"/>
  <c r="F246" i="2"/>
  <c r="E238" i="2"/>
  <c r="F238" i="2"/>
  <c r="E230" i="2"/>
  <c r="F230" i="2"/>
  <c r="E222" i="2"/>
  <c r="F222" i="2"/>
  <c r="E214" i="2"/>
  <c r="F214" i="2"/>
  <c r="E206" i="2"/>
  <c r="F206" i="2"/>
  <c r="E198" i="2"/>
  <c r="F198" i="2"/>
  <c r="E190" i="2"/>
  <c r="F190" i="2"/>
  <c r="E182" i="2"/>
  <c r="F182" i="2"/>
  <c r="E166" i="2"/>
  <c r="F166" i="2"/>
  <c r="E150" i="2"/>
  <c r="F150" i="2"/>
  <c r="E134" i="2"/>
  <c r="F134" i="2"/>
  <c r="E118" i="2"/>
  <c r="F118" i="2"/>
  <c r="E102" i="2"/>
  <c r="E86" i="2"/>
  <c r="E70" i="2"/>
  <c r="E54" i="2"/>
  <c r="E38" i="2"/>
  <c r="E179" i="2"/>
  <c r="F179" i="2"/>
  <c r="E171" i="2"/>
  <c r="F171" i="2"/>
  <c r="E163" i="2"/>
  <c r="F163" i="2"/>
  <c r="E155" i="2"/>
  <c r="F155" i="2"/>
  <c r="E147" i="2"/>
  <c r="F147" i="2"/>
  <c r="E139" i="2"/>
  <c r="F139" i="2"/>
  <c r="E131" i="2"/>
  <c r="F131" i="2"/>
  <c r="E123" i="2"/>
  <c r="F123" i="2"/>
  <c r="E115" i="2"/>
  <c r="F115" i="2"/>
  <c r="E107" i="2"/>
  <c r="E99" i="2"/>
  <c r="E91" i="2"/>
  <c r="E83" i="2"/>
  <c r="E75" i="2"/>
  <c r="E67" i="2"/>
  <c r="E59" i="2"/>
  <c r="E51" i="2"/>
  <c r="E43" i="2"/>
  <c r="E35" i="2"/>
  <c r="E27" i="2"/>
  <c r="E334" i="2"/>
  <c r="F334" i="2"/>
  <c r="E323" i="2"/>
  <c r="F323" i="2"/>
  <c r="E307" i="2"/>
  <c r="F307" i="2"/>
  <c r="E291" i="2"/>
  <c r="F291" i="2"/>
  <c r="E275" i="2"/>
  <c r="F275" i="2"/>
  <c r="E363" i="2"/>
  <c r="F363" i="2"/>
  <c r="E355" i="2"/>
  <c r="F355" i="2"/>
  <c r="E347" i="2"/>
  <c r="F347" i="2"/>
  <c r="E339" i="2"/>
  <c r="F339" i="2"/>
  <c r="E331" i="2"/>
  <c r="F331" i="2"/>
  <c r="E317" i="2"/>
  <c r="F317" i="2"/>
  <c r="E301" i="2"/>
  <c r="F301" i="2"/>
  <c r="E285" i="2"/>
  <c r="F285" i="2"/>
  <c r="E269" i="2"/>
  <c r="F269" i="2"/>
  <c r="E261" i="2"/>
  <c r="F261" i="2"/>
  <c r="E253" i="2"/>
  <c r="F253" i="2"/>
  <c r="E245" i="2"/>
  <c r="F245" i="2"/>
  <c r="E237" i="2"/>
  <c r="F237" i="2"/>
  <c r="E229" i="2"/>
  <c r="F229" i="2"/>
  <c r="E221" i="2"/>
  <c r="F221" i="2"/>
  <c r="E213" i="2"/>
  <c r="F213" i="2"/>
  <c r="E205" i="2"/>
  <c r="F205" i="2"/>
  <c r="E197" i="2"/>
  <c r="F197" i="2"/>
  <c r="E189" i="2"/>
  <c r="F189" i="2"/>
  <c r="E180" i="2"/>
  <c r="F180" i="2"/>
  <c r="E164" i="2"/>
  <c r="F164" i="2"/>
  <c r="E148" i="2"/>
  <c r="F148" i="2"/>
  <c r="E132" i="2"/>
  <c r="F132" i="2"/>
  <c r="E116" i="2"/>
  <c r="F116" i="2"/>
  <c r="E100" i="2"/>
  <c r="E84" i="2"/>
  <c r="E68" i="2"/>
  <c r="E52" i="2"/>
  <c r="E36" i="2"/>
  <c r="E324" i="2"/>
  <c r="F324" i="2"/>
  <c r="E316" i="2"/>
  <c r="F316" i="2"/>
  <c r="E308" i="2"/>
  <c r="F308" i="2"/>
  <c r="E300" i="2"/>
  <c r="F300" i="2"/>
  <c r="E292" i="2"/>
  <c r="F292" i="2"/>
  <c r="E284" i="2"/>
  <c r="F284" i="2"/>
  <c r="E276" i="2"/>
  <c r="F276" i="2"/>
  <c r="E268" i="2"/>
  <c r="F268" i="2"/>
  <c r="E260" i="2"/>
  <c r="F260" i="2"/>
  <c r="E252" i="2"/>
  <c r="F252" i="2"/>
  <c r="E244" i="2"/>
  <c r="F244" i="2"/>
  <c r="E236" i="2"/>
  <c r="F236" i="2"/>
  <c r="E228" i="2"/>
  <c r="F228" i="2"/>
  <c r="E220" i="2"/>
  <c r="F220" i="2"/>
  <c r="E212" i="2"/>
  <c r="F212" i="2"/>
  <c r="E204" i="2"/>
  <c r="F204" i="2"/>
  <c r="E196" i="2"/>
  <c r="F196" i="2"/>
  <c r="E188" i="2"/>
  <c r="F188" i="2"/>
  <c r="E178" i="2"/>
  <c r="F178" i="2"/>
  <c r="E162" i="2"/>
  <c r="F162" i="2"/>
  <c r="E146" i="2"/>
  <c r="F146" i="2"/>
  <c r="E130" i="2"/>
  <c r="F130" i="2"/>
  <c r="E114" i="2"/>
  <c r="F114" i="2"/>
  <c r="E98" i="2"/>
  <c r="E82" i="2"/>
  <c r="E66" i="2"/>
  <c r="E50" i="2"/>
  <c r="E34" i="2"/>
  <c r="E177" i="2"/>
  <c r="F177" i="2"/>
  <c r="E169" i="2"/>
  <c r="F169" i="2"/>
  <c r="E161" i="2"/>
  <c r="F161" i="2"/>
  <c r="E153" i="2"/>
  <c r="F153" i="2"/>
  <c r="E145" i="2"/>
  <c r="F145" i="2"/>
  <c r="E137" i="2"/>
  <c r="F137" i="2"/>
  <c r="E129" i="2"/>
  <c r="F129" i="2"/>
  <c r="E121" i="2"/>
  <c r="F121" i="2"/>
  <c r="E113" i="2"/>
  <c r="F113" i="2"/>
  <c r="E105" i="2"/>
  <c r="E97" i="2"/>
  <c r="E89" i="2"/>
  <c r="E81" i="2"/>
  <c r="E73" i="2"/>
  <c r="E65" i="2"/>
  <c r="E57" i="2"/>
  <c r="E49" i="2"/>
  <c r="E41" i="2"/>
  <c r="E33" i="2"/>
  <c r="E25" i="2"/>
  <c r="E287" i="2"/>
  <c r="F287" i="2"/>
  <c r="E338" i="2"/>
  <c r="F338" i="2"/>
  <c r="E354" i="2"/>
  <c r="F354" i="2"/>
  <c r="E370" i="2"/>
  <c r="F370" i="2"/>
  <c r="E350" i="2"/>
  <c r="F350" i="2"/>
  <c r="E303" i="2"/>
  <c r="F303" i="2"/>
  <c r="E342" i="2"/>
  <c r="F342" i="2"/>
  <c r="E314" i="2"/>
  <c r="F314" i="2"/>
  <c r="E48" i="2"/>
  <c r="E80" i="2"/>
  <c r="E112" i="2"/>
  <c r="F112" i="2"/>
  <c r="E144" i="2"/>
  <c r="F144" i="2"/>
  <c r="E176" i="2"/>
  <c r="F176" i="2"/>
  <c r="E195" i="2"/>
  <c r="F195" i="2"/>
  <c r="E211" i="2"/>
  <c r="F211" i="2"/>
  <c r="E227" i="2"/>
  <c r="F227" i="2"/>
  <c r="E243" i="2"/>
  <c r="F243" i="2"/>
  <c r="E259" i="2"/>
  <c r="F259" i="2"/>
  <c r="E281" i="2"/>
  <c r="F281" i="2"/>
  <c r="E313" i="2"/>
  <c r="F313" i="2"/>
  <c r="E337" i="2"/>
  <c r="F337" i="2"/>
  <c r="E353" i="2"/>
  <c r="F353" i="2"/>
  <c r="E310" i="2"/>
  <c r="F310" i="2"/>
  <c r="E326" i="2"/>
  <c r="F326" i="2"/>
  <c r="E40" i="2"/>
  <c r="E72" i="2"/>
  <c r="E104" i="2"/>
  <c r="E136" i="2"/>
  <c r="F136" i="2"/>
  <c r="E168" i="2"/>
  <c r="F168" i="2"/>
  <c r="E191" i="2"/>
  <c r="F191" i="2"/>
  <c r="E207" i="2"/>
  <c r="F207" i="2"/>
  <c r="E223" i="2"/>
  <c r="F223" i="2"/>
  <c r="E239" i="2"/>
  <c r="F239" i="2"/>
  <c r="E255" i="2"/>
  <c r="F255" i="2"/>
  <c r="E273" i="2"/>
  <c r="F273" i="2"/>
  <c r="E305" i="2"/>
  <c r="F305" i="2"/>
  <c r="E333" i="2"/>
  <c r="F333" i="2"/>
  <c r="E349" i="2"/>
  <c r="F349" i="2"/>
  <c r="E367" i="2"/>
  <c r="F367" i="2"/>
  <c r="E295" i="2"/>
  <c r="F295" i="2"/>
  <c r="E327" i="2"/>
  <c r="F327" i="2"/>
  <c r="E340" i="2"/>
  <c r="F340" i="2"/>
  <c r="E348" i="2"/>
  <c r="F348" i="2"/>
  <c r="E356" i="2"/>
  <c r="F356" i="2"/>
  <c r="E364" i="2"/>
  <c r="F364" i="2"/>
  <c r="E365" i="2"/>
  <c r="F365" i="2"/>
  <c r="E298" i="2"/>
  <c r="F298" i="2"/>
  <c r="E290" i="2"/>
  <c r="F290" i="2"/>
  <c r="E282" i="2"/>
  <c r="F282" i="2"/>
  <c r="E274" i="2"/>
  <c r="F274" i="2"/>
  <c r="E266" i="2"/>
  <c r="F266" i="2"/>
  <c r="E258" i="2"/>
  <c r="F258" i="2"/>
  <c r="E250" i="2"/>
  <c r="F250" i="2"/>
  <c r="E242" i="2"/>
  <c r="F242" i="2"/>
  <c r="E234" i="2"/>
  <c r="F234" i="2"/>
  <c r="E226" i="2"/>
  <c r="F226" i="2"/>
  <c r="E218" i="2"/>
  <c r="F218" i="2"/>
  <c r="E210" i="2"/>
  <c r="F210" i="2"/>
  <c r="E202" i="2"/>
  <c r="F202" i="2"/>
  <c r="E194" i="2"/>
  <c r="F194" i="2"/>
  <c r="E186" i="2"/>
  <c r="F186" i="2"/>
  <c r="E174" i="2"/>
  <c r="F174" i="2"/>
  <c r="E158" i="2"/>
  <c r="F158" i="2"/>
  <c r="E142" i="2"/>
  <c r="F142" i="2"/>
  <c r="E126" i="2"/>
  <c r="F126" i="2"/>
  <c r="E110" i="2"/>
  <c r="E94" i="2"/>
  <c r="E78" i="2"/>
  <c r="E62" i="2"/>
  <c r="E46" i="2"/>
  <c r="E30" i="2"/>
  <c r="E175" i="2"/>
  <c r="F175" i="2"/>
  <c r="E167" i="2"/>
  <c r="F167" i="2"/>
  <c r="E159" i="2"/>
  <c r="F159" i="2"/>
  <c r="E151" i="2"/>
  <c r="F151" i="2"/>
  <c r="E143" i="2"/>
  <c r="F143" i="2"/>
  <c r="E135" i="2"/>
  <c r="F135" i="2"/>
  <c r="E127" i="2"/>
  <c r="F127" i="2"/>
  <c r="E119" i="2"/>
  <c r="F119" i="2"/>
  <c r="E111" i="2"/>
  <c r="E103" i="2"/>
  <c r="E95" i="2"/>
  <c r="E87" i="2"/>
  <c r="E79" i="2"/>
  <c r="E71" i="2"/>
  <c r="E63" i="2"/>
  <c r="E55" i="2"/>
  <c r="E47" i="2"/>
  <c r="E39" i="2"/>
  <c r="E31" i="2"/>
  <c r="E330" i="2"/>
  <c r="F330" i="2"/>
  <c r="E315" i="2"/>
  <c r="F315" i="2"/>
  <c r="E299" i="2"/>
  <c r="F299" i="2"/>
  <c r="E283" i="2"/>
  <c r="F283" i="2"/>
  <c r="E371" i="2"/>
  <c r="F371" i="2"/>
  <c r="E359" i="2"/>
  <c r="F359" i="2"/>
  <c r="E351" i="2"/>
  <c r="F351" i="2"/>
  <c r="E343" i="2"/>
  <c r="F343" i="2"/>
  <c r="E335" i="2"/>
  <c r="F335" i="2"/>
  <c r="E325" i="2"/>
  <c r="F325" i="2"/>
  <c r="E309" i="2"/>
  <c r="F309" i="2"/>
  <c r="E293" i="2"/>
  <c r="F293" i="2"/>
  <c r="E277" i="2"/>
  <c r="F277" i="2"/>
  <c r="E265" i="2"/>
  <c r="F265" i="2"/>
  <c r="E257" i="2"/>
  <c r="F257" i="2"/>
  <c r="E249" i="2"/>
  <c r="F249" i="2"/>
  <c r="E241" i="2"/>
  <c r="F241" i="2"/>
  <c r="E233" i="2"/>
  <c r="F233" i="2"/>
  <c r="E225" i="2"/>
  <c r="F225" i="2"/>
  <c r="E217" i="2"/>
  <c r="F217" i="2"/>
  <c r="E209" i="2"/>
  <c r="F209" i="2"/>
  <c r="E201" i="2"/>
  <c r="F201" i="2"/>
  <c r="E193" i="2"/>
  <c r="F193" i="2"/>
  <c r="E185" i="2"/>
  <c r="F185" i="2"/>
  <c r="E172" i="2"/>
  <c r="F172" i="2"/>
  <c r="E156" i="2"/>
  <c r="F156" i="2"/>
  <c r="E140" i="2"/>
  <c r="F140" i="2"/>
  <c r="E124" i="2"/>
  <c r="F124" i="2"/>
  <c r="E108" i="2"/>
  <c r="E92" i="2"/>
  <c r="E76" i="2"/>
  <c r="E60" i="2"/>
  <c r="E44" i="2"/>
  <c r="E28" i="2"/>
  <c r="E328" i="2"/>
  <c r="F328" i="2"/>
  <c r="E320" i="2"/>
  <c r="F320" i="2"/>
  <c r="E312" i="2"/>
  <c r="F312" i="2"/>
  <c r="E304" i="2"/>
  <c r="F304" i="2"/>
  <c r="E296" i="2"/>
  <c r="F296" i="2"/>
  <c r="E288" i="2"/>
  <c r="F288" i="2"/>
  <c r="E280" i="2"/>
  <c r="F280" i="2"/>
  <c r="E272" i="2"/>
  <c r="F272" i="2"/>
  <c r="E264" i="2"/>
  <c r="F264" i="2"/>
  <c r="E256" i="2"/>
  <c r="F256" i="2"/>
  <c r="E248" i="2"/>
  <c r="F248" i="2"/>
  <c r="E240" i="2"/>
  <c r="F240" i="2"/>
  <c r="E232" i="2"/>
  <c r="F232" i="2"/>
  <c r="E224" i="2"/>
  <c r="F224" i="2"/>
  <c r="E216" i="2"/>
  <c r="F216" i="2"/>
  <c r="E208" i="2"/>
  <c r="F208" i="2"/>
  <c r="E200" i="2"/>
  <c r="F200" i="2"/>
  <c r="E192" i="2"/>
  <c r="F192" i="2"/>
  <c r="E184" i="2"/>
  <c r="F184" i="2"/>
  <c r="E170" i="2"/>
  <c r="F170" i="2"/>
  <c r="E154" i="2"/>
  <c r="F154" i="2"/>
  <c r="E138" i="2"/>
  <c r="F138" i="2"/>
  <c r="E122" i="2"/>
  <c r="F122" i="2"/>
  <c r="E106" i="2"/>
  <c r="E90" i="2"/>
  <c r="E74" i="2"/>
  <c r="E58" i="2"/>
  <c r="E42" i="2"/>
  <c r="E26" i="2"/>
  <c r="E181" i="2"/>
  <c r="F181" i="2"/>
  <c r="E173" i="2"/>
  <c r="F173" i="2"/>
  <c r="E165" i="2"/>
  <c r="F165" i="2"/>
  <c r="E157" i="2"/>
  <c r="F157" i="2"/>
  <c r="E149" i="2"/>
  <c r="F149" i="2"/>
  <c r="E141" i="2"/>
  <c r="F141" i="2"/>
  <c r="E133" i="2"/>
  <c r="F133" i="2"/>
  <c r="E125" i="2"/>
  <c r="F125" i="2"/>
  <c r="E117" i="2"/>
  <c r="F117" i="2"/>
  <c r="E109" i="2"/>
  <c r="E101" i="2"/>
  <c r="E93" i="2"/>
  <c r="E85" i="2"/>
  <c r="E77" i="2"/>
  <c r="E69" i="2"/>
  <c r="E61" i="2"/>
  <c r="E53" i="2"/>
  <c r="E45" i="2"/>
  <c r="E37" i="2"/>
  <c r="E29" i="2"/>
  <c r="E319" i="2"/>
  <c r="F319" i="2"/>
  <c r="E346" i="2"/>
  <c r="F346" i="2"/>
  <c r="E362" i="2"/>
  <c r="F362" i="2"/>
  <c r="E332" i="2"/>
  <c r="F332" i="2"/>
  <c r="E366" i="2"/>
  <c r="F366" i="2"/>
  <c r="E358" i="2"/>
  <c r="F358" i="2"/>
  <c r="E369" i="2"/>
  <c r="F369" i="2"/>
  <c r="E22" i="2"/>
  <c r="E19" i="2"/>
  <c r="E20" i="2"/>
  <c r="E18" i="2"/>
  <c r="E17" i="2"/>
  <c r="E16" i="2"/>
  <c r="E14" i="2"/>
  <c r="E23" i="2"/>
  <c r="E15" i="2"/>
  <c r="E21" i="2"/>
  <c r="E13" i="2"/>
  <c r="C306" i="2"/>
  <c r="D306" i="2"/>
  <c r="C322" i="2"/>
  <c r="D322" i="2"/>
  <c r="C32" i="2"/>
  <c r="C64" i="2"/>
  <c r="C96" i="2"/>
  <c r="C128" i="2"/>
  <c r="D128" i="2"/>
  <c r="C160" i="2"/>
  <c r="D160" i="2"/>
  <c r="C187" i="2"/>
  <c r="D187" i="2"/>
  <c r="C203" i="2"/>
  <c r="D203" i="2"/>
  <c r="C219" i="2"/>
  <c r="D219" i="2"/>
  <c r="C235" i="2"/>
  <c r="D235" i="2"/>
  <c r="C251" i="2"/>
  <c r="D251" i="2"/>
  <c r="C267" i="2"/>
  <c r="D267" i="2"/>
  <c r="C297" i="2"/>
  <c r="D297" i="2"/>
  <c r="C329" i="2"/>
  <c r="D329" i="2"/>
  <c r="C345" i="2"/>
  <c r="D345" i="2"/>
  <c r="C361" i="2"/>
  <c r="D361" i="2"/>
  <c r="C318" i="2"/>
  <c r="D318" i="2"/>
  <c r="C24" i="2"/>
  <c r="C56" i="2"/>
  <c r="C88" i="2"/>
  <c r="C120" i="2"/>
  <c r="D120" i="2"/>
  <c r="C152" i="2"/>
  <c r="D152" i="2"/>
  <c r="C183" i="2"/>
  <c r="D183" i="2"/>
  <c r="C199" i="2"/>
  <c r="D199" i="2"/>
  <c r="C215" i="2"/>
  <c r="D215" i="2"/>
  <c r="C231" i="2"/>
  <c r="D231" i="2"/>
  <c r="C247" i="2"/>
  <c r="D247" i="2"/>
  <c r="C263" i="2"/>
  <c r="D263" i="2"/>
  <c r="C289" i="2"/>
  <c r="D289" i="2"/>
  <c r="C321" i="2"/>
  <c r="D321" i="2"/>
  <c r="C341" i="2"/>
  <c r="D341" i="2"/>
  <c r="C357" i="2"/>
  <c r="D357" i="2"/>
  <c r="C279" i="2"/>
  <c r="D279" i="2"/>
  <c r="C311" i="2"/>
  <c r="D311" i="2"/>
  <c r="C336" i="2"/>
  <c r="D336" i="2"/>
  <c r="C344" i="2"/>
  <c r="D344" i="2"/>
  <c r="C352" i="2"/>
  <c r="D352" i="2"/>
  <c r="C360" i="2"/>
  <c r="D360" i="2"/>
  <c r="C368" i="2"/>
  <c r="D368" i="2"/>
  <c r="C302" i="2"/>
  <c r="D302" i="2"/>
  <c r="C294" i="2"/>
  <c r="D294" i="2"/>
  <c r="C286" i="2"/>
  <c r="D286" i="2"/>
  <c r="C278" i="2"/>
  <c r="D278" i="2"/>
  <c r="C270" i="2"/>
  <c r="D270" i="2"/>
  <c r="C262" i="2"/>
  <c r="D262" i="2"/>
  <c r="C254" i="2"/>
  <c r="D254" i="2"/>
  <c r="C246" i="2"/>
  <c r="D246" i="2"/>
  <c r="C238" i="2"/>
  <c r="D238" i="2"/>
  <c r="C230" i="2"/>
  <c r="D230" i="2"/>
  <c r="C222" i="2"/>
  <c r="D222" i="2"/>
  <c r="C214" i="2"/>
  <c r="D214" i="2"/>
  <c r="C206" i="2"/>
  <c r="D206" i="2"/>
  <c r="C198" i="2"/>
  <c r="D198" i="2"/>
  <c r="C190" i="2"/>
  <c r="D190" i="2"/>
  <c r="C182" i="2"/>
  <c r="D182" i="2"/>
  <c r="C166" i="2"/>
  <c r="D166" i="2"/>
  <c r="C150" i="2"/>
  <c r="D150" i="2"/>
  <c r="C134" i="2"/>
  <c r="D134" i="2"/>
  <c r="C118" i="2"/>
  <c r="D118" i="2"/>
  <c r="C102" i="2"/>
  <c r="C86" i="2"/>
  <c r="C70" i="2"/>
  <c r="C54" i="2"/>
  <c r="C38" i="2"/>
  <c r="C22" i="2"/>
  <c r="C179" i="2"/>
  <c r="D179" i="2"/>
  <c r="C171" i="2"/>
  <c r="D171" i="2"/>
  <c r="C163" i="2"/>
  <c r="D163" i="2"/>
  <c r="C155" i="2"/>
  <c r="D155" i="2"/>
  <c r="C147" i="2"/>
  <c r="D147" i="2"/>
  <c r="C139" i="2"/>
  <c r="D139" i="2"/>
  <c r="C131" i="2"/>
  <c r="D131" i="2"/>
  <c r="C123" i="2"/>
  <c r="D123" i="2"/>
  <c r="C115" i="2"/>
  <c r="D115" i="2"/>
  <c r="C107" i="2"/>
  <c r="C99" i="2"/>
  <c r="C91" i="2"/>
  <c r="C83" i="2"/>
  <c r="C75" i="2"/>
  <c r="C67" i="2"/>
  <c r="C59" i="2"/>
  <c r="C51" i="2"/>
  <c r="C43" i="2"/>
  <c r="C35" i="2"/>
  <c r="C27" i="2"/>
  <c r="C19" i="2"/>
  <c r="C334" i="2"/>
  <c r="D334" i="2"/>
  <c r="C323" i="2"/>
  <c r="D323" i="2"/>
  <c r="C307" i="2"/>
  <c r="D307" i="2"/>
  <c r="C291" i="2"/>
  <c r="D291" i="2"/>
  <c r="C275" i="2"/>
  <c r="D275" i="2"/>
  <c r="C363" i="2"/>
  <c r="D363" i="2"/>
  <c r="C355" i="2"/>
  <c r="D355" i="2"/>
  <c r="C347" i="2"/>
  <c r="D347" i="2"/>
  <c r="C339" i="2"/>
  <c r="D339" i="2"/>
  <c r="C331" i="2"/>
  <c r="D331" i="2"/>
  <c r="C317" i="2"/>
  <c r="D317" i="2"/>
  <c r="C301" i="2"/>
  <c r="D301" i="2"/>
  <c r="C285" i="2"/>
  <c r="D285" i="2"/>
  <c r="C269" i="2"/>
  <c r="D269" i="2"/>
  <c r="C261" i="2"/>
  <c r="D261" i="2"/>
  <c r="C253" i="2"/>
  <c r="D253" i="2"/>
  <c r="C245" i="2"/>
  <c r="D245" i="2"/>
  <c r="C237" i="2"/>
  <c r="D237" i="2"/>
  <c r="C229" i="2"/>
  <c r="D229" i="2"/>
  <c r="C221" i="2"/>
  <c r="D221" i="2"/>
  <c r="C213" i="2"/>
  <c r="D213" i="2"/>
  <c r="C205" i="2"/>
  <c r="D205" i="2"/>
  <c r="C197" i="2"/>
  <c r="D197" i="2"/>
  <c r="C189" i="2"/>
  <c r="D189" i="2"/>
  <c r="C180" i="2"/>
  <c r="D180" i="2"/>
  <c r="C164" i="2"/>
  <c r="D164" i="2"/>
  <c r="C148" i="2"/>
  <c r="D148" i="2"/>
  <c r="C132" i="2"/>
  <c r="D132" i="2"/>
  <c r="C116" i="2"/>
  <c r="D116" i="2"/>
  <c r="C100" i="2"/>
  <c r="C84" i="2"/>
  <c r="C68" i="2"/>
  <c r="C52" i="2"/>
  <c r="C36" i="2"/>
  <c r="C20" i="2"/>
  <c r="C324" i="2"/>
  <c r="D324" i="2"/>
  <c r="C316" i="2"/>
  <c r="D316" i="2"/>
  <c r="C308" i="2"/>
  <c r="D308" i="2"/>
  <c r="C300" i="2"/>
  <c r="D300" i="2"/>
  <c r="C292" i="2"/>
  <c r="D292" i="2"/>
  <c r="C284" i="2"/>
  <c r="D284" i="2"/>
  <c r="C276" i="2"/>
  <c r="D276" i="2"/>
  <c r="C268" i="2"/>
  <c r="D268" i="2"/>
  <c r="C260" i="2"/>
  <c r="D260" i="2"/>
  <c r="C252" i="2"/>
  <c r="D252" i="2"/>
  <c r="C244" i="2"/>
  <c r="D244" i="2"/>
  <c r="C236" i="2"/>
  <c r="D236" i="2"/>
  <c r="C228" i="2"/>
  <c r="D228" i="2"/>
  <c r="C220" i="2"/>
  <c r="D220" i="2"/>
  <c r="C212" i="2"/>
  <c r="D212" i="2"/>
  <c r="C204" i="2"/>
  <c r="D204" i="2"/>
  <c r="C196" i="2"/>
  <c r="D196" i="2"/>
  <c r="C188" i="2"/>
  <c r="D188" i="2"/>
  <c r="C178" i="2"/>
  <c r="D178" i="2"/>
  <c r="C162" i="2"/>
  <c r="D162" i="2"/>
  <c r="C146" i="2"/>
  <c r="D146" i="2"/>
  <c r="C130" i="2"/>
  <c r="D130" i="2"/>
  <c r="C114" i="2"/>
  <c r="D114" i="2"/>
  <c r="C98" i="2"/>
  <c r="C82" i="2"/>
  <c r="C66" i="2"/>
  <c r="C50" i="2"/>
  <c r="C34" i="2"/>
  <c r="C18" i="2"/>
  <c r="C177" i="2"/>
  <c r="D177" i="2"/>
  <c r="C169" i="2"/>
  <c r="D169" i="2"/>
  <c r="C161" i="2"/>
  <c r="D161" i="2"/>
  <c r="C153" i="2"/>
  <c r="D153" i="2"/>
  <c r="C145" i="2"/>
  <c r="D145" i="2"/>
  <c r="C137" i="2"/>
  <c r="D137" i="2"/>
  <c r="C129" i="2"/>
  <c r="D129" i="2"/>
  <c r="C121" i="2"/>
  <c r="D121" i="2"/>
  <c r="C113" i="2"/>
  <c r="D113" i="2"/>
  <c r="C105" i="2"/>
  <c r="C97" i="2"/>
  <c r="C89" i="2"/>
  <c r="C81" i="2"/>
  <c r="C73" i="2"/>
  <c r="C65" i="2"/>
  <c r="C57" i="2"/>
  <c r="C49" i="2"/>
  <c r="C41" i="2"/>
  <c r="C33" i="2"/>
  <c r="C25" i="2"/>
  <c r="C17" i="2"/>
  <c r="C287" i="2"/>
  <c r="D287" i="2"/>
  <c r="C338" i="2"/>
  <c r="D338" i="2"/>
  <c r="C354" i="2"/>
  <c r="D354" i="2"/>
  <c r="C370" i="2"/>
  <c r="D370" i="2"/>
  <c r="C350" i="2"/>
  <c r="D350" i="2"/>
  <c r="C303" i="2"/>
  <c r="D303" i="2"/>
  <c r="C342" i="2"/>
  <c r="D342" i="2"/>
  <c r="C314" i="2"/>
  <c r="D314" i="2"/>
  <c r="C16" i="2"/>
  <c r="C48" i="2"/>
  <c r="C80" i="2"/>
  <c r="C112" i="2"/>
  <c r="D112" i="2"/>
  <c r="C144" i="2"/>
  <c r="D144" i="2"/>
  <c r="C176" i="2"/>
  <c r="D176" i="2"/>
  <c r="C195" i="2"/>
  <c r="D195" i="2"/>
  <c r="C211" i="2"/>
  <c r="D211" i="2"/>
  <c r="C227" i="2"/>
  <c r="D227" i="2"/>
  <c r="C243" i="2"/>
  <c r="D243" i="2"/>
  <c r="C259" i="2"/>
  <c r="D259" i="2"/>
  <c r="C281" i="2"/>
  <c r="D281" i="2"/>
  <c r="C313" i="2"/>
  <c r="D313" i="2"/>
  <c r="C337" i="2"/>
  <c r="D337" i="2"/>
  <c r="C353" i="2"/>
  <c r="D353" i="2"/>
  <c r="C310" i="2"/>
  <c r="D310" i="2"/>
  <c r="C326" i="2"/>
  <c r="D326" i="2"/>
  <c r="C40" i="2"/>
  <c r="C72" i="2"/>
  <c r="C104" i="2"/>
  <c r="C136" i="2"/>
  <c r="D136" i="2"/>
  <c r="C168" i="2"/>
  <c r="D168" i="2"/>
  <c r="C191" i="2"/>
  <c r="D191" i="2"/>
  <c r="C207" i="2"/>
  <c r="D207" i="2"/>
  <c r="C223" i="2"/>
  <c r="D223" i="2"/>
  <c r="C239" i="2"/>
  <c r="D239" i="2"/>
  <c r="C255" i="2"/>
  <c r="D255" i="2"/>
  <c r="C273" i="2"/>
  <c r="D273" i="2"/>
  <c r="C305" i="2"/>
  <c r="D305" i="2"/>
  <c r="C333" i="2"/>
  <c r="D333" i="2"/>
  <c r="C349" i="2"/>
  <c r="D349" i="2"/>
  <c r="C367" i="2"/>
  <c r="D367" i="2"/>
  <c r="C295" i="2"/>
  <c r="D295" i="2"/>
  <c r="C327" i="2"/>
  <c r="D327" i="2"/>
  <c r="C340" i="2"/>
  <c r="D340" i="2"/>
  <c r="C348" i="2"/>
  <c r="D348" i="2"/>
  <c r="C356" i="2"/>
  <c r="D356" i="2"/>
  <c r="C364" i="2"/>
  <c r="D364" i="2"/>
  <c r="C365" i="2"/>
  <c r="D365" i="2"/>
  <c r="C298" i="2"/>
  <c r="D298" i="2"/>
  <c r="C290" i="2"/>
  <c r="D290" i="2"/>
  <c r="C282" i="2"/>
  <c r="D282" i="2"/>
  <c r="C274" i="2"/>
  <c r="D274" i="2"/>
  <c r="C266" i="2"/>
  <c r="D266" i="2"/>
  <c r="C258" i="2"/>
  <c r="D258" i="2"/>
  <c r="C250" i="2"/>
  <c r="D250" i="2"/>
  <c r="C242" i="2"/>
  <c r="D242" i="2"/>
  <c r="C234" i="2"/>
  <c r="D234" i="2"/>
  <c r="C226" i="2"/>
  <c r="D226" i="2"/>
  <c r="C218" i="2"/>
  <c r="D218" i="2"/>
  <c r="C210" i="2"/>
  <c r="D210" i="2"/>
  <c r="C202" i="2"/>
  <c r="D202" i="2"/>
  <c r="C194" i="2"/>
  <c r="D194" i="2"/>
  <c r="C186" i="2"/>
  <c r="D186" i="2"/>
  <c r="C174" i="2"/>
  <c r="D174" i="2"/>
  <c r="C158" i="2"/>
  <c r="D158" i="2"/>
  <c r="C142" i="2"/>
  <c r="D142" i="2"/>
  <c r="C126" i="2"/>
  <c r="D126" i="2"/>
  <c r="C110" i="2"/>
  <c r="C94" i="2"/>
  <c r="C78" i="2"/>
  <c r="C62" i="2"/>
  <c r="C46" i="2"/>
  <c r="C30" i="2"/>
  <c r="C14" i="2"/>
  <c r="C175" i="2"/>
  <c r="D175" i="2"/>
  <c r="C167" i="2"/>
  <c r="D167" i="2"/>
  <c r="C159" i="2"/>
  <c r="D159" i="2"/>
  <c r="C151" i="2"/>
  <c r="D151" i="2"/>
  <c r="C143" i="2"/>
  <c r="D143" i="2"/>
  <c r="C135" i="2"/>
  <c r="D135" i="2"/>
  <c r="C127" i="2"/>
  <c r="D127" i="2"/>
  <c r="C119" i="2"/>
  <c r="D119" i="2"/>
  <c r="C111" i="2"/>
  <c r="C103" i="2"/>
  <c r="C95" i="2"/>
  <c r="C87" i="2"/>
  <c r="C79" i="2"/>
  <c r="C71" i="2"/>
  <c r="C63" i="2"/>
  <c r="C55" i="2"/>
  <c r="C47" i="2"/>
  <c r="C39" i="2"/>
  <c r="C31" i="2"/>
  <c r="C23" i="2"/>
  <c r="C15" i="2"/>
  <c r="C330" i="2"/>
  <c r="D330" i="2"/>
  <c r="C315" i="2"/>
  <c r="D315" i="2"/>
  <c r="C299" i="2"/>
  <c r="D299" i="2"/>
  <c r="C283" i="2"/>
  <c r="D283" i="2"/>
  <c r="C371" i="2"/>
  <c r="D371" i="2"/>
  <c r="C359" i="2"/>
  <c r="D359" i="2"/>
  <c r="C351" i="2"/>
  <c r="D351" i="2"/>
  <c r="C343" i="2"/>
  <c r="D343" i="2"/>
  <c r="C335" i="2"/>
  <c r="D335" i="2"/>
  <c r="C325" i="2"/>
  <c r="D325" i="2"/>
  <c r="C309" i="2"/>
  <c r="D309" i="2"/>
  <c r="C293" i="2"/>
  <c r="D293" i="2"/>
  <c r="C277" i="2"/>
  <c r="D277" i="2"/>
  <c r="C265" i="2"/>
  <c r="D265" i="2"/>
  <c r="C257" i="2"/>
  <c r="D257" i="2"/>
  <c r="C249" i="2"/>
  <c r="D249" i="2"/>
  <c r="C241" i="2"/>
  <c r="D241" i="2"/>
  <c r="C233" i="2"/>
  <c r="D233" i="2"/>
  <c r="C225" i="2"/>
  <c r="D225" i="2"/>
  <c r="C217" i="2"/>
  <c r="D217" i="2"/>
  <c r="C209" i="2"/>
  <c r="D209" i="2"/>
  <c r="C201" i="2"/>
  <c r="D201" i="2"/>
  <c r="C193" i="2"/>
  <c r="D193" i="2"/>
  <c r="C185" i="2"/>
  <c r="D185" i="2"/>
  <c r="C172" i="2"/>
  <c r="D172" i="2"/>
  <c r="C156" i="2"/>
  <c r="D156" i="2"/>
  <c r="C140" i="2"/>
  <c r="D140" i="2"/>
  <c r="C124" i="2"/>
  <c r="D124" i="2"/>
  <c r="C108" i="2"/>
  <c r="C92" i="2"/>
  <c r="C76" i="2"/>
  <c r="C60" i="2"/>
  <c r="C44" i="2"/>
  <c r="C28" i="2"/>
  <c r="C328" i="2"/>
  <c r="D328" i="2"/>
  <c r="C320" i="2"/>
  <c r="D320" i="2"/>
  <c r="C312" i="2"/>
  <c r="D312" i="2"/>
  <c r="C304" i="2"/>
  <c r="D304" i="2"/>
  <c r="C296" i="2"/>
  <c r="D296" i="2"/>
  <c r="C288" i="2"/>
  <c r="D288" i="2"/>
  <c r="C280" i="2"/>
  <c r="D280" i="2"/>
  <c r="C272" i="2"/>
  <c r="D272" i="2"/>
  <c r="C264" i="2"/>
  <c r="D264" i="2"/>
  <c r="C256" i="2"/>
  <c r="D256" i="2"/>
  <c r="C248" i="2"/>
  <c r="D248" i="2"/>
  <c r="C240" i="2"/>
  <c r="D240" i="2"/>
  <c r="C232" i="2"/>
  <c r="D232" i="2"/>
  <c r="C224" i="2"/>
  <c r="D224" i="2"/>
  <c r="C216" i="2"/>
  <c r="D216" i="2"/>
  <c r="C208" i="2"/>
  <c r="D208" i="2"/>
  <c r="C200" i="2"/>
  <c r="D200" i="2"/>
  <c r="C192" i="2"/>
  <c r="D192" i="2"/>
  <c r="C184" i="2"/>
  <c r="D184" i="2"/>
  <c r="C170" i="2"/>
  <c r="D170" i="2"/>
  <c r="C154" i="2"/>
  <c r="D154" i="2"/>
  <c r="C138" i="2"/>
  <c r="D138" i="2"/>
  <c r="C122" i="2"/>
  <c r="D122" i="2"/>
  <c r="C106" i="2"/>
  <c r="C90" i="2"/>
  <c r="C74" i="2"/>
  <c r="C58" i="2"/>
  <c r="C42" i="2"/>
  <c r="C26" i="2"/>
  <c r="C181" i="2"/>
  <c r="D181" i="2"/>
  <c r="C173" i="2"/>
  <c r="D173" i="2"/>
  <c r="C165" i="2"/>
  <c r="D165" i="2"/>
  <c r="C157" i="2"/>
  <c r="D157" i="2"/>
  <c r="C149" i="2"/>
  <c r="D149" i="2"/>
  <c r="C141" i="2"/>
  <c r="D141" i="2"/>
  <c r="C133" i="2"/>
  <c r="D133" i="2"/>
  <c r="C125" i="2"/>
  <c r="D125" i="2"/>
  <c r="C117" i="2"/>
  <c r="D117" i="2"/>
  <c r="C109" i="2"/>
  <c r="C101" i="2"/>
  <c r="C93" i="2"/>
  <c r="C85" i="2"/>
  <c r="C77" i="2"/>
  <c r="C69" i="2"/>
  <c r="C61" i="2"/>
  <c r="C53" i="2"/>
  <c r="C45" i="2"/>
  <c r="C37" i="2"/>
  <c r="C29" i="2"/>
  <c r="C21" i="2"/>
  <c r="C13" i="2"/>
  <c r="C319" i="2"/>
  <c r="D319" i="2"/>
  <c r="C346" i="2"/>
  <c r="D346" i="2"/>
  <c r="C362" i="2"/>
  <c r="D362" i="2"/>
  <c r="C332" i="2"/>
  <c r="D332" i="2"/>
  <c r="C366" i="2"/>
  <c r="D366" i="2"/>
  <c r="C358" i="2"/>
  <c r="D358" i="2"/>
  <c r="C369" i="2"/>
  <c r="D369" i="2"/>
  <c r="E12" i="2"/>
  <c r="D12" i="2"/>
  <c r="I12" i="2" s="1"/>
  <c r="C12" i="2"/>
  <c r="K12" i="2" l="1"/>
  <c r="F12" i="2" l="1"/>
  <c r="G12" i="2" l="1"/>
  <c r="H12" i="2" s="1"/>
  <c r="J12" i="2" s="1"/>
  <c r="D13" i="2" l="1"/>
  <c r="I13" i="2" l="1"/>
  <c r="F13" i="2"/>
  <c r="G13" i="2" s="1"/>
  <c r="H13" i="2" l="1"/>
  <c r="J13" i="2" s="1"/>
  <c r="K13" i="2"/>
  <c r="D14" i="2" l="1"/>
  <c r="F14" i="2" l="1"/>
  <c r="G14" i="2" s="1"/>
  <c r="I14" i="2"/>
  <c r="K14" i="2" l="1"/>
  <c r="H14" i="2"/>
  <c r="J14" i="2" s="1"/>
  <c r="D15" i="2" s="1"/>
  <c r="F15" i="2" l="1"/>
  <c r="G15" i="2" s="1"/>
  <c r="I15" i="2"/>
  <c r="K15" i="2" l="1"/>
  <c r="H15" i="2"/>
  <c r="J15" i="2" s="1"/>
  <c r="D16" i="2" s="1"/>
  <c r="I16" i="2" l="1"/>
  <c r="F16" i="2"/>
  <c r="K16" i="2" l="1"/>
  <c r="G16" i="2"/>
  <c r="H16" i="2" s="1"/>
  <c r="J16" i="2" s="1"/>
  <c r="D17" i="2" s="1"/>
  <c r="I17" i="2" l="1"/>
  <c r="K17" i="2" s="1"/>
  <c r="F17" i="2"/>
  <c r="G17" i="2" s="1"/>
  <c r="H17" i="2" l="1"/>
  <c r="J17" i="2" s="1"/>
  <c r="D18" i="2" s="1"/>
  <c r="I18" i="2" s="1"/>
  <c r="K18" i="2" s="1"/>
  <c r="F18" i="2" l="1"/>
  <c r="G18" i="2" s="1"/>
  <c r="H18" i="2" s="1"/>
  <c r="J18" i="2" s="1"/>
  <c r="D19" i="2" s="1"/>
  <c r="I19" i="2" s="1"/>
  <c r="K19" i="2" s="1"/>
  <c r="F19" i="2" l="1"/>
  <c r="G19" i="2" s="1"/>
  <c r="H19" i="2" s="1"/>
  <c r="J19" i="2" s="1"/>
  <c r="D20" i="2" s="1"/>
  <c r="I20" i="2" s="1"/>
  <c r="K20" i="2" s="1"/>
  <c r="F20" i="2" l="1"/>
  <c r="G20" i="2" s="1"/>
  <c r="H20" i="2" s="1"/>
  <c r="J20" i="2" s="1"/>
  <c r="D21" i="2" s="1"/>
  <c r="I21" i="2" l="1"/>
  <c r="K21" i="2" s="1"/>
  <c r="F21" i="2"/>
  <c r="G21" i="2" l="1"/>
  <c r="H21" i="2" s="1"/>
  <c r="J21" i="2" s="1"/>
  <c r="D22" i="2" s="1"/>
  <c r="I22" i="2" l="1"/>
  <c r="K22" i="2" s="1"/>
  <c r="F22" i="2"/>
  <c r="G22" i="2" l="1"/>
  <c r="H22" i="2" s="1"/>
  <c r="J22" i="2" s="1"/>
  <c r="D23" i="2" s="1"/>
  <c r="I23" i="2" l="1"/>
  <c r="F23" i="2"/>
  <c r="K23" i="2" l="1"/>
  <c r="G23" i="2"/>
  <c r="H23" i="2" s="1"/>
  <c r="J23" i="2" s="1"/>
  <c r="D24" i="2" s="1"/>
  <c r="I24" i="2" l="1"/>
  <c r="K24" i="2" s="1"/>
  <c r="F24" i="2"/>
  <c r="G24" i="2" l="1"/>
  <c r="H24" i="2" s="1"/>
  <c r="J24" i="2" s="1"/>
  <c r="D25" i="2" l="1"/>
  <c r="I25" i="2" l="1"/>
  <c r="F25" i="2"/>
  <c r="G25" i="2" l="1"/>
  <c r="H25" i="2" s="1"/>
  <c r="J25" i="2" s="1"/>
  <c r="K25" i="2"/>
  <c r="D26" i="2" l="1"/>
  <c r="F26" i="2" l="1"/>
  <c r="I26" i="2"/>
  <c r="K26" i="2" l="1"/>
  <c r="G26" i="2"/>
  <c r="H26" i="2" s="1"/>
  <c r="J26" i="2" s="1"/>
  <c r="D27" i="2" l="1"/>
  <c r="F27" i="2" l="1"/>
  <c r="I27" i="2"/>
  <c r="K27" i="2" l="1"/>
  <c r="G27" i="2"/>
  <c r="H27" i="2" s="1"/>
  <c r="J27" i="2" s="1"/>
  <c r="D28" i="2" l="1"/>
  <c r="I28" i="2" l="1"/>
  <c r="F28" i="2"/>
  <c r="G28" i="2" l="1"/>
  <c r="H28" i="2" s="1"/>
  <c r="J28" i="2" s="1"/>
  <c r="K28" i="2"/>
  <c r="D29" i="2" l="1"/>
  <c r="F29" i="2" l="1"/>
  <c r="I29" i="2"/>
  <c r="K29" i="2" l="1"/>
  <c r="G29" i="2"/>
  <c r="H29" i="2" s="1"/>
  <c r="J29" i="2" s="1"/>
  <c r="D30" i="2" s="1"/>
  <c r="I30" i="2" l="1"/>
  <c r="K30" i="2" s="1"/>
  <c r="F30" i="2"/>
  <c r="G30" i="2" l="1"/>
  <c r="H30" i="2" s="1"/>
  <c r="J30" i="2" s="1"/>
  <c r="D31" i="2" s="1"/>
  <c r="F31" i="2" l="1"/>
  <c r="I31" i="2"/>
  <c r="K31" i="2" s="1"/>
  <c r="G31" i="2" l="1"/>
  <c r="H31" i="2" s="1"/>
  <c r="J31" i="2" s="1"/>
  <c r="D32" i="2" s="1"/>
  <c r="I32" i="2" l="1"/>
  <c r="K32" i="2" s="1"/>
  <c r="F32" i="2"/>
  <c r="G32" i="2" l="1"/>
  <c r="H32" i="2" s="1"/>
  <c r="J32" i="2" s="1"/>
  <c r="D33" i="2" s="1"/>
  <c r="I33" i="2" l="1"/>
  <c r="K33" i="2" s="1"/>
  <c r="F33" i="2"/>
  <c r="G33" i="2" l="1"/>
  <c r="H33" i="2" s="1"/>
  <c r="J33" i="2" s="1"/>
  <c r="D34" i="2" s="1"/>
  <c r="I34" i="2" l="1"/>
  <c r="K34" i="2" s="1"/>
  <c r="F34" i="2"/>
  <c r="G34" i="2" l="1"/>
  <c r="H34" i="2" s="1"/>
  <c r="J34" i="2" s="1"/>
  <c r="D35" i="2" s="1"/>
  <c r="F35" i="2" l="1"/>
  <c r="I35" i="2"/>
  <c r="K35" i="2" s="1"/>
  <c r="G35" i="2" l="1"/>
  <c r="H35" i="2" s="1"/>
  <c r="J35" i="2" s="1"/>
  <c r="D36" i="2" s="1"/>
  <c r="I36" i="2" l="1"/>
  <c r="K36" i="2" s="1"/>
  <c r="F36" i="2"/>
  <c r="G36" i="2" l="1"/>
  <c r="H36" i="2" s="1"/>
  <c r="J36" i="2" s="1"/>
  <c r="D37" i="2" s="1"/>
  <c r="I37" i="2" l="1"/>
  <c r="K37" i="2" s="1"/>
  <c r="F37" i="2"/>
  <c r="G37" i="2" l="1"/>
  <c r="H37" i="2" s="1"/>
  <c r="J37" i="2" s="1"/>
  <c r="D38" i="2" s="1"/>
  <c r="F38" i="2" l="1"/>
  <c r="I38" i="2"/>
  <c r="K38" i="2" s="1"/>
  <c r="G38" i="2" l="1"/>
  <c r="H38" i="2" s="1"/>
  <c r="J38" i="2" s="1"/>
  <c r="D39" i="2" s="1"/>
  <c r="F39" i="2" l="1"/>
  <c r="I39" i="2"/>
  <c r="K39" i="2" s="1"/>
  <c r="G39" i="2" l="1"/>
  <c r="H39" i="2" s="1"/>
  <c r="J39" i="2" s="1"/>
  <c r="D40" i="2" s="1"/>
  <c r="F40" i="2" l="1"/>
  <c r="I40" i="2"/>
  <c r="K40" i="2" s="1"/>
  <c r="G40" i="2" l="1"/>
  <c r="H40" i="2" s="1"/>
  <c r="J40" i="2" s="1"/>
  <c r="D41" i="2" s="1"/>
  <c r="F41" i="2" l="1"/>
  <c r="I41" i="2"/>
  <c r="K41" i="2" s="1"/>
  <c r="G41" i="2" l="1"/>
  <c r="H41" i="2" s="1"/>
  <c r="J41" i="2" s="1"/>
  <c r="D42" i="2" s="1"/>
  <c r="I42" i="2" l="1"/>
  <c r="K42" i="2" s="1"/>
  <c r="F42" i="2"/>
  <c r="G42" i="2" l="1"/>
  <c r="H42" i="2" s="1"/>
  <c r="J42" i="2" s="1"/>
  <c r="D43" i="2" s="1"/>
  <c r="I43" i="2" l="1"/>
  <c r="K43" i="2" s="1"/>
  <c r="F43" i="2"/>
  <c r="G43" i="2" l="1"/>
  <c r="H43" i="2" s="1"/>
  <c r="J43" i="2" s="1"/>
  <c r="D44" i="2" s="1"/>
  <c r="I44" i="2" l="1"/>
  <c r="K44" i="2" s="1"/>
  <c r="F44" i="2"/>
  <c r="G44" i="2" l="1"/>
  <c r="H44" i="2" s="1"/>
  <c r="J44" i="2" s="1"/>
  <c r="D45" i="2" s="1"/>
  <c r="I45" i="2" l="1"/>
  <c r="K45" i="2" s="1"/>
  <c r="F45" i="2"/>
  <c r="G45" i="2" l="1"/>
  <c r="H45" i="2" s="1"/>
  <c r="J45" i="2" s="1"/>
  <c r="D46" i="2" s="1"/>
  <c r="F46" i="2" l="1"/>
  <c r="I46" i="2"/>
  <c r="K46" i="2" s="1"/>
  <c r="G46" i="2" l="1"/>
  <c r="H46" i="2" s="1"/>
  <c r="J46" i="2" s="1"/>
  <c r="D47" i="2" s="1"/>
  <c r="I47" i="2" l="1"/>
  <c r="K47" i="2" s="1"/>
  <c r="F47" i="2"/>
  <c r="G47" i="2" l="1"/>
  <c r="H47" i="2" s="1"/>
  <c r="J47" i="2" s="1"/>
  <c r="D48" i="2" s="1"/>
  <c r="F48" i="2" l="1"/>
  <c r="I48" i="2"/>
  <c r="K48" i="2" s="1"/>
  <c r="G48" i="2" l="1"/>
  <c r="H48" i="2" s="1"/>
  <c r="J48" i="2" s="1"/>
  <c r="D49" i="2" s="1"/>
  <c r="F49" i="2" l="1"/>
  <c r="I49" i="2"/>
  <c r="K49" i="2" s="1"/>
  <c r="G49" i="2" l="1"/>
  <c r="H49" i="2" s="1"/>
  <c r="J49" i="2" s="1"/>
  <c r="D50" i="2" s="1"/>
  <c r="I50" i="2" l="1"/>
  <c r="K50" i="2" s="1"/>
  <c r="F50" i="2"/>
  <c r="G50" i="2" l="1"/>
  <c r="H50" i="2" s="1"/>
  <c r="J50" i="2" s="1"/>
  <c r="D51" i="2" s="1"/>
  <c r="I51" i="2" l="1"/>
  <c r="K51" i="2" s="1"/>
  <c r="F51" i="2"/>
  <c r="G51" i="2" l="1"/>
  <c r="H51" i="2" s="1"/>
  <c r="J51" i="2" s="1"/>
  <c r="D52" i="2" s="1"/>
  <c r="I52" i="2" l="1"/>
  <c r="K52" i="2" s="1"/>
  <c r="F52" i="2"/>
  <c r="G52" i="2" l="1"/>
  <c r="H52" i="2" s="1"/>
  <c r="J52" i="2" s="1"/>
  <c r="D53" i="2" s="1"/>
  <c r="F53" i="2" l="1"/>
  <c r="I53" i="2"/>
  <c r="K53" i="2" s="1"/>
  <c r="G53" i="2" l="1"/>
  <c r="H53" i="2" s="1"/>
  <c r="J53" i="2" s="1"/>
  <c r="D54" i="2" s="1"/>
  <c r="F54" i="2" l="1"/>
  <c r="I54" i="2"/>
  <c r="K54" i="2" s="1"/>
  <c r="G54" i="2" l="1"/>
  <c r="H54" i="2" s="1"/>
  <c r="J54" i="2" s="1"/>
  <c r="D55" i="2" s="1"/>
  <c r="I55" i="2" l="1"/>
  <c r="K55" i="2" s="1"/>
  <c r="F55" i="2"/>
  <c r="G55" i="2" l="1"/>
  <c r="H55" i="2" s="1"/>
  <c r="J55" i="2" s="1"/>
  <c r="D56" i="2" s="1"/>
  <c r="F56" i="2" l="1"/>
  <c r="I56" i="2"/>
  <c r="K56" i="2" s="1"/>
  <c r="G56" i="2" l="1"/>
  <c r="H56" i="2" s="1"/>
  <c r="J56" i="2" s="1"/>
  <c r="D57" i="2" s="1"/>
  <c r="I57" i="2" l="1"/>
  <c r="K57" i="2" s="1"/>
  <c r="F57" i="2"/>
  <c r="G57" i="2" l="1"/>
  <c r="H57" i="2" s="1"/>
  <c r="J57" i="2" s="1"/>
  <c r="D58" i="2" s="1"/>
  <c r="I58" i="2" l="1"/>
  <c r="K58" i="2" s="1"/>
  <c r="F58" i="2"/>
  <c r="G58" i="2" l="1"/>
  <c r="H58" i="2" s="1"/>
  <c r="J58" i="2" s="1"/>
  <c r="D59" i="2" s="1"/>
  <c r="F59" i="2" l="1"/>
  <c r="I59" i="2"/>
  <c r="K59" i="2" s="1"/>
  <c r="G59" i="2" l="1"/>
  <c r="H59" i="2" s="1"/>
  <c r="J59" i="2" s="1"/>
  <c r="D60" i="2" s="1"/>
  <c r="F60" i="2" l="1"/>
  <c r="I60" i="2"/>
  <c r="K60" i="2" s="1"/>
  <c r="G60" i="2" l="1"/>
  <c r="H60" i="2" s="1"/>
  <c r="J60" i="2" s="1"/>
  <c r="D61" i="2" s="1"/>
  <c r="F61" i="2" l="1"/>
  <c r="I61" i="2"/>
  <c r="K61" i="2" s="1"/>
  <c r="G61" i="2" l="1"/>
  <c r="H61" i="2" s="1"/>
  <c r="J61" i="2" s="1"/>
  <c r="D62" i="2" s="1"/>
  <c r="F62" i="2" l="1"/>
  <c r="I62" i="2"/>
  <c r="K62" i="2" s="1"/>
  <c r="G62" i="2" l="1"/>
  <c r="H62" i="2" s="1"/>
  <c r="J62" i="2" s="1"/>
  <c r="D63" i="2" s="1"/>
  <c r="F63" i="2" l="1"/>
  <c r="I63" i="2"/>
  <c r="K63" i="2" s="1"/>
  <c r="G63" i="2" l="1"/>
  <c r="H63" i="2" s="1"/>
  <c r="J63" i="2" s="1"/>
  <c r="D64" i="2" s="1"/>
  <c r="F64" i="2" l="1"/>
  <c r="I64" i="2"/>
  <c r="K64" i="2" s="1"/>
  <c r="G64" i="2" l="1"/>
  <c r="H64" i="2" s="1"/>
  <c r="J64" i="2" s="1"/>
  <c r="D65" i="2" s="1"/>
  <c r="I65" i="2" l="1"/>
  <c r="K65" i="2" s="1"/>
  <c r="F65" i="2"/>
  <c r="G65" i="2" l="1"/>
  <c r="H65" i="2" s="1"/>
  <c r="J65" i="2" s="1"/>
  <c r="D66" i="2" s="1"/>
  <c r="F66" i="2" l="1"/>
  <c r="I66" i="2"/>
  <c r="K66" i="2" s="1"/>
  <c r="G66" i="2" l="1"/>
  <c r="H66" i="2" s="1"/>
  <c r="J66" i="2" s="1"/>
  <c r="D67" i="2" s="1"/>
  <c r="F67" i="2" l="1"/>
  <c r="I67" i="2"/>
  <c r="K67" i="2" s="1"/>
  <c r="G67" i="2" l="1"/>
  <c r="H67" i="2" s="1"/>
  <c r="J67" i="2" s="1"/>
  <c r="D68" i="2" s="1"/>
  <c r="F68" i="2" l="1"/>
  <c r="I68" i="2"/>
  <c r="K68" i="2" s="1"/>
  <c r="G68" i="2" l="1"/>
  <c r="H68" i="2" s="1"/>
  <c r="J68" i="2" s="1"/>
  <c r="D69" i="2" s="1"/>
  <c r="I69" i="2" l="1"/>
  <c r="K69" i="2" s="1"/>
  <c r="F69" i="2"/>
  <c r="G69" i="2" l="1"/>
  <c r="H69" i="2" s="1"/>
  <c r="J69" i="2" s="1"/>
  <c r="D70" i="2" s="1"/>
  <c r="I70" i="2" l="1"/>
  <c r="K70" i="2" s="1"/>
  <c r="F70" i="2"/>
  <c r="G70" i="2" l="1"/>
  <c r="H70" i="2" s="1"/>
  <c r="J70" i="2" s="1"/>
  <c r="D71" i="2" s="1"/>
  <c r="F71" i="2" l="1"/>
  <c r="I71" i="2"/>
  <c r="K71" i="2" s="1"/>
  <c r="G71" i="2" l="1"/>
  <c r="H71" i="2" s="1"/>
  <c r="J71" i="2" s="1"/>
  <c r="D72" i="2" s="1"/>
  <c r="F72" i="2" l="1"/>
  <c r="I72" i="2"/>
  <c r="K72" i="2" s="1"/>
  <c r="G72" i="2" l="1"/>
  <c r="H72" i="2" s="1"/>
  <c r="J72" i="2" s="1"/>
  <c r="D73" i="2" s="1"/>
  <c r="F73" i="2" l="1"/>
  <c r="I73" i="2"/>
  <c r="K73" i="2" s="1"/>
  <c r="G73" i="2" l="1"/>
  <c r="H73" i="2" s="1"/>
  <c r="J73" i="2" s="1"/>
  <c r="D74" i="2" s="1"/>
  <c r="F74" i="2" l="1"/>
  <c r="I74" i="2"/>
  <c r="K74" i="2" s="1"/>
  <c r="G74" i="2" l="1"/>
  <c r="H74" i="2" s="1"/>
  <c r="J74" i="2" s="1"/>
  <c r="D75" i="2" s="1"/>
  <c r="I75" i="2" l="1"/>
  <c r="K75" i="2" s="1"/>
  <c r="F75" i="2"/>
  <c r="G75" i="2" l="1"/>
  <c r="H75" i="2" s="1"/>
  <c r="J75" i="2" s="1"/>
  <c r="D76" i="2" s="1"/>
  <c r="F76" i="2" l="1"/>
  <c r="I76" i="2"/>
  <c r="K76" i="2" s="1"/>
  <c r="G76" i="2" l="1"/>
  <c r="H76" i="2" s="1"/>
  <c r="J76" i="2" s="1"/>
  <c r="D77" i="2" s="1"/>
  <c r="I77" i="2" l="1"/>
  <c r="K77" i="2" s="1"/>
  <c r="F77" i="2"/>
  <c r="G77" i="2" l="1"/>
  <c r="H77" i="2" s="1"/>
  <c r="J77" i="2" s="1"/>
  <c r="D78" i="2" s="1"/>
  <c r="I78" i="2" l="1"/>
  <c r="K78" i="2" s="1"/>
  <c r="F78" i="2"/>
  <c r="G78" i="2" l="1"/>
  <c r="H78" i="2" s="1"/>
  <c r="J78" i="2" s="1"/>
  <c r="D79" i="2" s="1"/>
  <c r="I79" i="2" l="1"/>
  <c r="K79" i="2" s="1"/>
  <c r="F79" i="2"/>
  <c r="G79" i="2" l="1"/>
  <c r="H79" i="2" s="1"/>
  <c r="J79" i="2" s="1"/>
  <c r="D80" i="2" s="1"/>
  <c r="F80" i="2" l="1"/>
  <c r="I80" i="2"/>
  <c r="K80" i="2" s="1"/>
  <c r="G80" i="2" l="1"/>
  <c r="H80" i="2" s="1"/>
  <c r="J80" i="2" s="1"/>
  <c r="D81" i="2" s="1"/>
  <c r="F81" i="2" l="1"/>
  <c r="I81" i="2"/>
  <c r="K81" i="2" s="1"/>
  <c r="G81" i="2" l="1"/>
  <c r="H81" i="2" s="1"/>
  <c r="J81" i="2" s="1"/>
  <c r="D82" i="2" s="1"/>
  <c r="F82" i="2" l="1"/>
  <c r="I82" i="2"/>
  <c r="K82" i="2" s="1"/>
  <c r="G82" i="2" l="1"/>
  <c r="H82" i="2" s="1"/>
  <c r="J82" i="2" s="1"/>
  <c r="D83" i="2" s="1"/>
  <c r="I83" i="2" l="1"/>
  <c r="K83" i="2" s="1"/>
  <c r="F83" i="2"/>
  <c r="G83" i="2" l="1"/>
  <c r="H83" i="2" s="1"/>
  <c r="J83" i="2" s="1"/>
  <c r="D84" i="2" s="1"/>
  <c r="F84" i="2" l="1"/>
  <c r="I84" i="2"/>
  <c r="K84" i="2" s="1"/>
  <c r="G84" i="2" l="1"/>
  <c r="H84" i="2" s="1"/>
  <c r="J84" i="2" s="1"/>
  <c r="D85" i="2" s="1"/>
  <c r="F85" i="2" l="1"/>
  <c r="I85" i="2"/>
  <c r="K85" i="2" s="1"/>
  <c r="G85" i="2" l="1"/>
  <c r="H85" i="2" s="1"/>
  <c r="J85" i="2" s="1"/>
  <c r="D86" i="2" s="1"/>
  <c r="I86" i="2" l="1"/>
  <c r="K86" i="2" s="1"/>
  <c r="F86" i="2"/>
  <c r="G86" i="2" l="1"/>
  <c r="H86" i="2" s="1"/>
  <c r="J86" i="2" s="1"/>
  <c r="D87" i="2" s="1"/>
  <c r="I87" i="2" l="1"/>
  <c r="K87" i="2" s="1"/>
  <c r="F87" i="2"/>
  <c r="G87" i="2" l="1"/>
  <c r="H87" i="2" s="1"/>
  <c r="J87" i="2" s="1"/>
  <c r="D88" i="2" s="1"/>
  <c r="F88" i="2" l="1"/>
  <c r="I88" i="2"/>
  <c r="K88" i="2" s="1"/>
  <c r="G88" i="2" l="1"/>
  <c r="H88" i="2" s="1"/>
  <c r="J88" i="2" s="1"/>
  <c r="D89" i="2" s="1"/>
  <c r="I89" i="2" l="1"/>
  <c r="K89" i="2" s="1"/>
  <c r="F89" i="2"/>
  <c r="G89" i="2" l="1"/>
  <c r="H89" i="2" s="1"/>
  <c r="J89" i="2" s="1"/>
  <c r="D90" i="2" s="1"/>
  <c r="F90" i="2" l="1"/>
  <c r="I90" i="2"/>
  <c r="K90" i="2" s="1"/>
  <c r="G90" i="2" l="1"/>
  <c r="H90" i="2" s="1"/>
  <c r="J90" i="2" s="1"/>
  <c r="D91" i="2" s="1"/>
  <c r="F91" i="2" l="1"/>
  <c r="I91" i="2"/>
  <c r="K91" i="2" s="1"/>
  <c r="G91" i="2" l="1"/>
  <c r="H91" i="2" s="1"/>
  <c r="J91" i="2" s="1"/>
  <c r="D92" i="2" s="1"/>
  <c r="I92" i="2" l="1"/>
  <c r="K92" i="2" s="1"/>
  <c r="F92" i="2"/>
  <c r="G92" i="2" l="1"/>
  <c r="H92" i="2" s="1"/>
  <c r="J92" i="2" s="1"/>
  <c r="D93" i="2" s="1"/>
  <c r="F93" i="2" l="1"/>
  <c r="I93" i="2"/>
  <c r="K93" i="2" s="1"/>
  <c r="G93" i="2" l="1"/>
  <c r="H93" i="2" s="1"/>
  <c r="J93" i="2" s="1"/>
  <c r="D94" i="2" s="1"/>
  <c r="I94" i="2" l="1"/>
  <c r="K94" i="2" s="1"/>
  <c r="F94" i="2"/>
  <c r="G94" i="2" l="1"/>
  <c r="H94" i="2" s="1"/>
  <c r="J94" i="2" s="1"/>
  <c r="D95" i="2" s="1"/>
  <c r="F95" i="2" l="1"/>
  <c r="I95" i="2"/>
  <c r="K95" i="2" s="1"/>
  <c r="G95" i="2" l="1"/>
  <c r="H95" i="2" s="1"/>
  <c r="J95" i="2" s="1"/>
  <c r="D96" i="2" s="1"/>
  <c r="F96" i="2" l="1"/>
  <c r="I96" i="2"/>
  <c r="K96" i="2" s="1"/>
  <c r="G96" i="2" l="1"/>
  <c r="H96" i="2" s="1"/>
  <c r="J96" i="2" s="1"/>
  <c r="D97" i="2" s="1"/>
  <c r="I97" i="2" l="1"/>
  <c r="K97" i="2" s="1"/>
  <c r="F97" i="2"/>
  <c r="G97" i="2" l="1"/>
  <c r="H97" i="2" s="1"/>
  <c r="J97" i="2" s="1"/>
  <c r="D98" i="2" s="1"/>
  <c r="I98" i="2" l="1"/>
  <c r="K98" i="2" s="1"/>
  <c r="F98" i="2"/>
  <c r="G98" i="2" l="1"/>
  <c r="H98" i="2" s="1"/>
  <c r="J98" i="2" s="1"/>
  <c r="D99" i="2" s="1"/>
  <c r="F99" i="2" l="1"/>
  <c r="I99" i="2"/>
  <c r="K99" i="2" s="1"/>
  <c r="G99" i="2" l="1"/>
  <c r="H99" i="2" s="1"/>
  <c r="J99" i="2" s="1"/>
  <c r="D100" i="2" s="1"/>
  <c r="I100" i="2" l="1"/>
  <c r="K100" i="2" s="1"/>
  <c r="F100" i="2"/>
  <c r="G100" i="2" l="1"/>
  <c r="H100" i="2" s="1"/>
  <c r="J100" i="2" s="1"/>
  <c r="D101" i="2" s="1"/>
  <c r="I101" i="2" l="1"/>
  <c r="K101" i="2" s="1"/>
  <c r="F101" i="2"/>
  <c r="G101" i="2" l="1"/>
  <c r="H101" i="2" s="1"/>
  <c r="J101" i="2" s="1"/>
  <c r="D102" i="2" s="1"/>
  <c r="F102" i="2" l="1"/>
  <c r="I102" i="2"/>
  <c r="K102" i="2" s="1"/>
  <c r="G102" i="2" l="1"/>
  <c r="H102" i="2" s="1"/>
  <c r="J102" i="2" s="1"/>
  <c r="D103" i="2" s="1"/>
  <c r="F103" i="2" l="1"/>
  <c r="I103" i="2"/>
  <c r="K103" i="2" s="1"/>
  <c r="G103" i="2" l="1"/>
  <c r="H103" i="2" s="1"/>
  <c r="J103" i="2" s="1"/>
  <c r="D104" i="2" s="1"/>
  <c r="I104" i="2" l="1"/>
  <c r="K104" i="2" s="1"/>
  <c r="F104" i="2"/>
  <c r="G104" i="2" l="1"/>
  <c r="H104" i="2" s="1"/>
  <c r="J104" i="2" s="1"/>
  <c r="D105" i="2" s="1"/>
  <c r="F105" i="2" l="1"/>
  <c r="I105" i="2"/>
  <c r="K105" i="2" s="1"/>
  <c r="G105" i="2" l="1"/>
  <c r="H105" i="2" s="1"/>
  <c r="J105" i="2" s="1"/>
  <c r="D106" i="2" s="1"/>
  <c r="I106" i="2" l="1"/>
  <c r="K106" i="2" s="1"/>
  <c r="F106" i="2"/>
  <c r="G106" i="2" l="1"/>
  <c r="H106" i="2" s="1"/>
  <c r="J106" i="2" s="1"/>
  <c r="D107" i="2" s="1"/>
  <c r="I107" i="2" l="1"/>
  <c r="K107" i="2" s="1"/>
  <c r="F107" i="2"/>
  <c r="G107" i="2" l="1"/>
  <c r="H107" i="2" s="1"/>
  <c r="J107" i="2" s="1"/>
  <c r="D108" i="2" s="1"/>
  <c r="I108" i="2" l="1"/>
  <c r="K108" i="2" s="1"/>
  <c r="F108" i="2"/>
  <c r="G108" i="2" l="1"/>
  <c r="H108" i="2" s="1"/>
  <c r="J108" i="2" s="1"/>
  <c r="D109" i="2" s="1"/>
  <c r="I109" i="2" l="1"/>
  <c r="K109" i="2" s="1"/>
  <c r="F109" i="2"/>
  <c r="G109" i="2" l="1"/>
  <c r="H109" i="2" s="1"/>
  <c r="J109" i="2" s="1"/>
  <c r="D110" i="2" s="1"/>
  <c r="F110" i="2" l="1"/>
  <c r="I110" i="2"/>
  <c r="K110" i="2" l="1"/>
  <c r="G110" i="2"/>
  <c r="H110" i="2" s="1"/>
  <c r="J110" i="2" s="1"/>
  <c r="D111" i="2" l="1"/>
  <c r="I111" i="2" l="1"/>
  <c r="F111" i="2"/>
  <c r="G111" i="2" l="1"/>
  <c r="H111" i="2" s="1"/>
  <c r="J111" i="2" s="1"/>
  <c r="I5" i="2" s="1"/>
  <c r="I6" i="2"/>
  <c r="K111" i="2"/>
  <c r="I7" i="2"/>
</calcChain>
</file>

<file path=xl/sharedStrings.xml><?xml version="1.0" encoding="utf-8"?>
<sst xmlns="http://schemas.openxmlformats.org/spreadsheetml/2006/main" count="26" uniqueCount="25">
  <si>
    <t>לוח זמנים של פחת הלוואה</t>
  </si>
  <si>
    <t>מס' תשלום</t>
  </si>
  <si>
    <t>הזן ערכים</t>
  </si>
  <si>
    <t>סכום הלוואה</t>
  </si>
  <si>
    <t>שיעור ריבית שנתית</t>
  </si>
  <si>
    <t>תקופת ההלוואה בשנים</t>
  </si>
  <si>
    <t>מספר תשלומים לשנה</t>
  </si>
  <si>
    <t>תאריך התחלת ההלוואה</t>
  </si>
  <si>
    <t>תשלומים נוספים אופציונליים</t>
  </si>
  <si>
    <t>תאריך תשלום</t>
  </si>
  <si>
    <t>יתרת פתיחה</t>
  </si>
  <si>
    <t>תשלום מתוכנן</t>
  </si>
  <si>
    <t>תשלום נוסף</t>
  </si>
  <si>
    <t>סיכום הלוואה</t>
  </si>
  <si>
    <t>מספר תשלומים מתוכננים</t>
  </si>
  <si>
    <t>מספר תשלומים בפועל</t>
  </si>
  <si>
    <t>סך התשלומים המוקדמים</t>
  </si>
  <si>
    <t>סך הריבית</t>
  </si>
  <si>
    <t>שם המלווה</t>
  </si>
  <si>
    <t>סך התשלומים</t>
  </si>
  <si>
    <t>בנק דיסקונט</t>
  </si>
  <si>
    <t>קרן</t>
  </si>
  <si>
    <t>ריבית</t>
  </si>
  <si>
    <t>יתרת סגירה</t>
  </si>
  <si>
    <t>הריבית המצטברת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</si>
</sst>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&quot;₪&quot;\ #,##0.00"/>
  </numFmts>
  <fonts count="19" x14ac:knownFonts="1">
    <font>
      <sz val="11"/>
      <name val="Tahoma"/>
      <family val="2"/>
    </font>
    <font>
      <sz val="11"/>
      <color theme="1"/>
      <name val="Tahoma"/>
      <family val="2"/>
    </font>
    <font>
      <b/>
      <sz val="11"/>
      <color theme="0"/>
      <name val="Tahoma"/>
      <family val="2"/>
    </font>
    <font>
      <sz val="11"/>
      <color theme="1" tint="0.24994659260841701"/>
      <name val="Tahoma"/>
      <family val="2"/>
    </font>
    <font>
      <sz val="11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sz val="18"/>
      <color theme="3"/>
      <name val="Tahoma"/>
      <family val="2"/>
    </font>
    <font>
      <b/>
      <sz val="16"/>
      <color theme="1" tint="0.24994659260841701"/>
      <name val="Tahoma"/>
      <family val="2"/>
    </font>
    <font>
      <b/>
      <sz val="11"/>
      <color theme="1" tint="0.24994659260841701"/>
      <name val="Tahoma"/>
      <family val="2"/>
    </font>
    <font>
      <b/>
      <sz val="11"/>
      <color theme="3"/>
      <name val="Tahoma"/>
      <family val="2"/>
    </font>
    <font>
      <b/>
      <sz val="11"/>
      <color theme="1"/>
      <name val="Tahoma"/>
      <family val="2"/>
    </font>
    <font>
      <i/>
      <sz val="11"/>
      <color theme="1" tint="0.34998626667073579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4" tint="-0.499984740745262"/>
      </top>
      <bottom style="thin">
        <color theme="1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0" borderId="1" applyNumberFormat="0" applyFill="0" applyProtection="0">
      <alignment vertical="center"/>
    </xf>
    <xf numFmtId="0" fontId="10" fillId="0" borderId="2" applyNumberFormat="0" applyFill="0" applyProtection="0">
      <alignment vertical="center"/>
    </xf>
    <xf numFmtId="0" fontId="11" fillId="0" borderId="3" applyNumberFormat="0" applyFill="0" applyProtection="0">
      <alignment vertical="center"/>
    </xf>
    <xf numFmtId="0" fontId="3" fillId="2" borderId="4" applyNumberFormat="0" applyProtection="0">
      <alignment horizontal="right" readingOrder="2"/>
    </xf>
    <xf numFmtId="0" fontId="13" fillId="0" borderId="4" applyNumberFormat="0" applyProtection="0">
      <alignment vertical="center" readingOrder="2"/>
    </xf>
    <xf numFmtId="10" fontId="4" fillId="0" borderId="0" applyFont="0" applyFill="0" applyBorder="0" applyAlignment="0" applyProtection="0"/>
    <xf numFmtId="166" fontId="3" fillId="2" borderId="0" applyFont="0" applyFill="0" applyBorder="0" applyAlignment="0" applyProtection="0"/>
    <xf numFmtId="166" fontId="3" fillId="3" borderId="0" applyFont="0" applyAlignment="0">
      <alignment horizontal="center" vertical="center" wrapText="1"/>
    </xf>
    <xf numFmtId="0" fontId="2" fillId="4" borderId="0" applyNumberFormat="0" applyBorder="0" applyProtection="0">
      <alignment vertical="center" wrapText="1"/>
    </xf>
    <xf numFmtId="1" fontId="3" fillId="3" borderId="0" applyFont="0" applyFill="0" applyBorder="0" applyAlignment="0"/>
    <xf numFmtId="14" fontId="3" fillId="0" borderId="0" applyFont="0" applyFill="0" applyBorder="0" applyAlignment="0"/>
    <xf numFmtId="166" fontId="3" fillId="2" borderId="0" applyFont="0" applyFill="0" applyBorder="0" applyProtection="0">
      <alignment horizontal="right" indent="2"/>
    </xf>
    <xf numFmtId="0" fontId="2" fillId="4" borderId="0" applyBorder="0" applyProtection="0">
      <alignment horizontal="right" vertical="center" wrapText="1" indent="2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6" applyNumberFormat="0" applyAlignment="0" applyProtection="0"/>
    <xf numFmtId="0" fontId="15" fillId="8" borderId="7" applyNumberFormat="0" applyAlignment="0" applyProtection="0"/>
    <xf numFmtId="0" fontId="18" fillId="0" borderId="8" applyNumberFormat="0" applyFill="0" applyAlignment="0" applyProtection="0"/>
    <xf numFmtId="0" fontId="2" fillId="9" borderId="9" applyNumberFormat="0" applyAlignment="0" applyProtection="0"/>
    <xf numFmtId="0" fontId="1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12" fillId="0" borderId="11" applyNumberFormat="0" applyFill="0" applyAlignment="0" applyProtection="0"/>
    <xf numFmtId="0" fontId="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 readingOrder="2"/>
    </xf>
    <xf numFmtId="0" fontId="9" fillId="0" borderId="1" xfId="1" applyAlignment="1">
      <alignment horizontal="right" vertical="center" readingOrder="2"/>
    </xf>
    <xf numFmtId="0" fontId="10" fillId="0" borderId="2" xfId="2" applyAlignment="1">
      <alignment horizontal="right" vertical="center" readingOrder="2"/>
    </xf>
    <xf numFmtId="0" fontId="11" fillId="0" borderId="3" xfId="3" applyAlignment="1">
      <alignment horizontal="right" vertical="center" readingOrder="2"/>
    </xf>
    <xf numFmtId="0" fontId="2" fillId="4" borderId="0" xfId="13" applyAlignment="1">
      <alignment horizontal="left" vertical="center" wrapText="1" indent="2" readingOrder="2"/>
    </xf>
    <xf numFmtId="1" fontId="0" fillId="0" borderId="0" xfId="10" applyFont="1" applyFill="1" applyBorder="1" applyAlignment="1">
      <alignment horizontal="right" readingOrder="2"/>
    </xf>
    <xf numFmtId="14" fontId="0" fillId="0" borderId="0" xfId="11" applyFont="1" applyFill="1" applyBorder="1" applyAlignment="1">
      <alignment horizontal="right" readingOrder="2"/>
    </xf>
    <xf numFmtId="10" fontId="3" fillId="2" borderId="4" xfId="6" applyFont="1" applyFill="1" applyBorder="1" applyAlignment="1">
      <alignment horizontal="left" readingOrder="2"/>
    </xf>
    <xf numFmtId="166" fontId="3" fillId="2" borderId="0" xfId="7" applyFont="1" applyAlignment="1">
      <alignment horizontal="left"/>
    </xf>
    <xf numFmtId="166" fontId="3" fillId="2" borderId="4" xfId="7" applyFont="1" applyFill="1" applyBorder="1" applyAlignment="1">
      <alignment horizontal="left"/>
    </xf>
    <xf numFmtId="1" fontId="3" fillId="2" borderId="0" xfId="10" applyFont="1" applyFill="1" applyAlignment="1">
      <alignment horizontal="left" readingOrder="2"/>
    </xf>
    <xf numFmtId="1" fontId="3" fillId="2" borderId="4" xfId="10" applyFont="1" applyFill="1" applyBorder="1" applyAlignment="1">
      <alignment horizontal="left" readingOrder="2"/>
    </xf>
    <xf numFmtId="1" fontId="3" fillId="3" borderId="4" xfId="10" applyFont="1" applyBorder="1" applyAlignment="1">
      <alignment horizontal="left" readingOrder="2"/>
    </xf>
    <xf numFmtId="14" fontId="3" fillId="2" borderId="4" xfId="11" applyFont="1" applyFill="1" applyBorder="1" applyAlignment="1">
      <alignment horizontal="left" readingOrder="2"/>
    </xf>
    <xf numFmtId="166" fontId="3" fillId="3" borderId="0" xfId="8" applyFont="1" applyAlignment="1">
      <alignment horizontal="left"/>
    </xf>
    <xf numFmtId="166" fontId="3" fillId="3" borderId="4" xfId="8" applyFont="1" applyBorder="1" applyAlignment="1">
      <alignment horizontal="left"/>
    </xf>
    <xf numFmtId="166" fontId="0" fillId="0" borderId="0" xfId="12" applyFont="1" applyFill="1" applyBorder="1" applyAlignment="1">
      <alignment horizontal="left" indent="2"/>
    </xf>
    <xf numFmtId="0" fontId="2" fillId="4" borderId="0" xfId="9" applyAlignment="1">
      <alignment vertical="center" wrapText="1" readingOrder="2"/>
    </xf>
    <xf numFmtId="0" fontId="13" fillId="0" borderId="4" xfId="5" applyAlignment="1">
      <alignment horizontal="right" vertical="center" readingOrder="2"/>
    </xf>
    <xf numFmtId="0" fontId="13" fillId="0" borderId="5" xfId="5" applyBorder="1" applyAlignment="1">
      <alignment horizontal="right" vertical="center" readingOrder="2"/>
    </xf>
    <xf numFmtId="0" fontId="3" fillId="2" borderId="4" xfId="4" applyAlignment="1">
      <alignment horizontal="left" readingOrder="2"/>
    </xf>
  </cellXfs>
  <cellStyles count="53">
    <cellStyle name="20% - הדגשה1" xfId="30" builtinId="30" customBuiltin="1"/>
    <cellStyle name="20% - הדגשה2" xfId="34" builtinId="34" customBuiltin="1"/>
    <cellStyle name="20% - הדגשה3" xfId="38" builtinId="38" customBuiltin="1"/>
    <cellStyle name="20% - הדגשה4" xfId="42" builtinId="42" customBuiltin="1"/>
    <cellStyle name="20% - הדגשה5" xfId="46" builtinId="46" customBuiltin="1"/>
    <cellStyle name="20% - הדגשה6" xfId="50" builtinId="50" customBuiltin="1"/>
    <cellStyle name="40% - הדגשה1" xfId="31" builtinId="31" customBuiltin="1"/>
    <cellStyle name="40% - הדגשה2" xfId="35" builtinId="35" customBuiltin="1"/>
    <cellStyle name="40% - הדגשה3" xfId="39" builtinId="39" customBuiltin="1"/>
    <cellStyle name="40% - הדגשה4" xfId="43" builtinId="43" customBuiltin="1"/>
    <cellStyle name="40% - הדגשה5" xfId="47" builtinId="47" customBuiltin="1"/>
    <cellStyle name="40% - הדגשה6" xfId="51" builtinId="51" customBuiltin="1"/>
    <cellStyle name="60% - הדגשה1" xfId="32" builtinId="32" customBuiltin="1"/>
    <cellStyle name="60% - הדגשה2" xfId="36" builtinId="36" customBuiltin="1"/>
    <cellStyle name="60% - הדגשה3" xfId="40" builtinId="40" customBuiltin="1"/>
    <cellStyle name="60% - הדגשה4" xfId="44" builtinId="44" customBuiltin="1"/>
    <cellStyle name="60% - הדגשה5" xfId="48" builtinId="48" customBuiltin="1"/>
    <cellStyle name="60% - הדגשה6" xfId="52" builtinId="52" customBuiltin="1"/>
    <cellStyle name="Comma" xfId="14" builtinId="3" customBuiltin="1"/>
    <cellStyle name="Currency" xfId="16" builtinId="4" customBuiltin="1"/>
    <cellStyle name="Normal" xfId="0" builtinId="0" customBuiltin="1"/>
    <cellStyle name="Percent" xfId="6" builtinId="5" customBuiltin="1"/>
    <cellStyle name="הדגשה1" xfId="29" builtinId="29" customBuiltin="1"/>
    <cellStyle name="הדגשה2" xfId="33" builtinId="33" customBuiltin="1"/>
    <cellStyle name="הדגשה3" xfId="37" builtinId="37" customBuiltin="1"/>
    <cellStyle name="הדגשה4" xfId="41" builtinId="41" customBuiltin="1"/>
    <cellStyle name="הדגשה5" xfId="45" builtinId="45" customBuiltin="1"/>
    <cellStyle name="הדגשה6" xfId="49" builtinId="49" customBuiltin="1"/>
    <cellStyle name="הערה" xfId="27" builtinId="10" customBuiltin="1"/>
    <cellStyle name="חישוב" xfId="23" builtinId="22" customBuiltin="1"/>
    <cellStyle name="טוב" xfId="19" builtinId="26" customBuiltin="1"/>
    <cellStyle name="טקסט אזהרה" xfId="26" builtinId="11" customBuiltin="1"/>
    <cellStyle name="טקסט הסברי" xfId="5" builtinId="53" customBuiltin="1"/>
    <cellStyle name="כותרת" xfId="18" builtinId="15" customBuiltin="1"/>
    <cellStyle name="כותרת 1" xfId="1" builtinId="16" customBuiltin="1"/>
    <cellStyle name="כותרת 2" xfId="2" builtinId="17" customBuiltin="1"/>
    <cellStyle name="כותרת 3" xfId="3" builtinId="18" customBuiltin="1"/>
    <cellStyle name="כותרת 4" xfId="9" builtinId="19" customBuiltin="1"/>
    <cellStyle name="כותרת 4 מיושרת לשמאל" xfId="13"/>
    <cellStyle name="מטבע [0]" xfId="17" builtinId="7" customBuiltin="1"/>
    <cellStyle name="מספר" xfId="10"/>
    <cellStyle name="ניטראלי" xfId="21" builtinId="28" customBuiltin="1"/>
    <cellStyle name="סה&quot;כ" xfId="28" builtinId="25" customBuiltin="1"/>
    <cellStyle name="סיכום הלוואה" xfId="8"/>
    <cellStyle name="סכום" xfId="7"/>
    <cellStyle name="סכום בטבלה" xfId="12"/>
    <cellStyle name="פלט" xfId="22" builtinId="21" customBuiltin="1"/>
    <cellStyle name="פסיק [0]" xfId="15" builtinId="6" customBuiltin="1"/>
    <cellStyle name="קלט" xfId="4" builtinId="20" customBuiltin="1"/>
    <cellStyle name="רע" xfId="20" builtinId="27" customBuiltin="1"/>
    <cellStyle name="תא מסומן" xfId="25" builtinId="23" customBuiltin="1"/>
    <cellStyle name="תא מקושר" xfId="24" builtinId="24" customBuiltin="1"/>
    <cellStyle name="תאריך" xfId="11"/>
  </cellStyles>
  <dxfs count="28">
    <dxf>
      <numFmt numFmtId="0" formatCode="General"/>
      <alignment horizontal="left" vertical="bottom" textRotation="0" wrapText="0" indent="2" justifyLastLine="0" shrinkToFit="0" readingOrder="0"/>
    </dxf>
    <dxf>
      <alignment horizontal="left" vertical="bottom" textRotation="0" wrapText="0" indent="2" justifyLastLine="0" shrinkToFit="0" readingOrder="0"/>
    </dxf>
    <dxf>
      <numFmt numFmtId="0" formatCode="General"/>
      <alignment horizontal="left" vertical="bottom" textRotation="0" wrapText="0" indent="2" justifyLastLine="0" shrinkToFit="0" readingOrder="0"/>
    </dxf>
    <dxf>
      <alignment horizontal="left" vertical="bottom" textRotation="0" wrapText="0" indent="2" justifyLastLine="0" shrinkToFit="0" readingOrder="0"/>
    </dxf>
    <dxf>
      <numFmt numFmtId="0" formatCode="General"/>
      <alignment horizontal="left" vertical="bottom" textRotation="0" wrapText="0" indent="2" justifyLastLine="0" shrinkToFit="0" readingOrder="0"/>
    </dxf>
    <dxf>
      <alignment horizontal="left" vertical="bottom" textRotation="0" wrapText="0" indent="2" justifyLastLine="0" shrinkToFit="0" readingOrder="0"/>
    </dxf>
    <dxf>
      <numFmt numFmtId="0" formatCode="General"/>
      <alignment horizontal="left" vertical="bottom" textRotation="0" wrapText="0" indent="2" justifyLastLine="0" shrinkToFit="0" readingOrder="0"/>
    </dxf>
    <dxf>
      <alignment horizontal="left" vertical="bottom" textRotation="0" wrapText="0" indent="2" justifyLastLine="0" shrinkToFit="0" readingOrder="0"/>
    </dxf>
    <dxf>
      <numFmt numFmtId="0" formatCode="General"/>
      <alignment horizontal="left" vertical="bottom" textRotation="0" wrapText="0" indent="2" justifyLastLine="0" shrinkToFit="0" readingOrder="0"/>
    </dxf>
    <dxf>
      <alignment horizontal="left" vertical="bottom" textRotation="0" wrapText="0" indent="2" justifyLastLine="0" shrinkToFit="0" readingOrder="0"/>
    </dxf>
    <dxf>
      <numFmt numFmtId="0" formatCode="General"/>
      <alignment horizontal="left" vertical="bottom" textRotation="0" wrapText="0" indent="2" justifyLastLine="0" shrinkToFit="0" readingOrder="0"/>
    </dxf>
    <dxf>
      <alignment horizontal="left" vertical="bottom" textRotation="0" wrapText="0" indent="2" justifyLastLine="0" shrinkToFit="0" readingOrder="0"/>
    </dxf>
    <dxf>
      <numFmt numFmtId="0" formatCode="General"/>
      <alignment horizontal="left" vertical="bottom" textRotation="0" wrapText="0" indent="2" justifyLastLine="0" shrinkToFit="0" readingOrder="0"/>
    </dxf>
    <dxf>
      <alignment horizontal="left" vertical="bottom" textRotation="0" wrapText="0" indent="2" justifyLastLine="0" shrinkToFit="0" readingOrder="0"/>
    </dxf>
    <dxf>
      <numFmt numFmtId="0" formatCode="General"/>
      <alignment horizontal="left" vertical="bottom" textRotation="0" wrapText="0" indent="2" justifyLastLine="0" shrinkToFit="0" readingOrder="0"/>
    </dxf>
    <dxf>
      <alignment horizontal="left" vertical="bottom" textRotation="0" wrapText="0" indent="2" justifyLastLine="0" shrinkToFit="0" readingOrder="0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2"/>
    </dxf>
    <dxf>
      <numFmt numFmtId="0" formatCode="General"/>
      <alignment horizontal="right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2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</dxf>
    <dxf>
      <font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Medium2" defaultPivotStyle="PivotStyleLight16">
    <tableStyle name="לוח זמנים של פחת הלוואה" pivot="0" count="7">
      <tableStyleElement type="wholeTable" dxfId="27"/>
      <tableStyleElement type="headerRow" dxfId="26"/>
      <tableStyleElement type="totalRow" dxfId="25"/>
      <tableStyleElement type="firstColumn" dxfId="24"/>
      <tableStyleElement type="lastColumn" dxfId="23"/>
      <tableStyleElement type="firstRowStripe" dxfId="22"/>
      <tableStyleElement type="firstColumnStripe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לוח_זמנים_לתשלומים" displayName="לוח_זמנים_לתשלומים" ref="B11:K371">
  <tableColumns count="10">
    <tableColumn id="1" name="מס' תשלום" totalsRowLabel="סה&quot;כ" dataDxfId="19" totalsRowDxfId="18" dataCellStyle="מספר">
      <calculatedColumnFormula>IF(LoanIsGood,IF(ROW()-ROW(לוח_זמנים_לתשלומים[[#Headers],[מס'' תשלום]])&gt;מספרתשלומיםמתוכננים,"",ROW()-ROW(לוח_זמנים_לתשלומים[[#Headers],[מס'' תשלום]])),"")</calculatedColumnFormula>
    </tableColumn>
    <tableColumn id="2" name="תאריך תשלום" dataDxfId="17" totalsRowDxfId="16" dataCellStyle="תאריך">
      <calculatedColumnFormula>IF(לוח_זמנים_לתשלומים[[#This Row],[מס'' תשלום]]&lt;&gt;"",EOMONTH(LoanStartDate,ROW(לוח_זמנים_לתשלומים[[#This Row],[מס'' תשלום]])-ROW(לוח_זמנים_לתשלומים[[#Headers],[מס'' תשלום]])-2)+DAY(LoanStartDate),"")</calculatedColumnFormula>
    </tableColumn>
    <tableColumn id="3" name="יתרת פתיחה" dataDxfId="15" totalsRowDxfId="14" dataCellStyle="סכום בטבלה">
      <calculatedColumnFormula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calculatedColumnFormula>
    </tableColumn>
    <tableColumn id="4" name="תשלום מתוכנן" dataDxfId="13" totalsRowDxfId="12" dataCellStyle="סכום בטבלה">
      <calculatedColumnFormula>IF(לוח_זמנים_לתשלומים[[#This Row],[מס'' תשלום]]&lt;&gt;"",תשלוםמתוכנן,"")</calculatedColumnFormula>
    </tableColumn>
    <tableColumn id="5" name="תשלום נוסף" dataDxfId="11" totalsRowDxfId="10" dataCellStyle="סכום בטבלה">
      <calculatedColumnFormula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calculatedColumnFormula>
    </tableColumn>
    <tableColumn id="6" name="סך התשלומים" dataDxfId="9" totalsRowDxfId="8" dataCellStyle="סכום בטבלה">
      <calculatedColumnFormula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calculatedColumnFormula>
    </tableColumn>
    <tableColumn id="7" name="קרן" dataDxfId="7" totalsRowDxfId="6" dataCellStyle="סכום בטבלה">
      <calculatedColumnFormula>IF(לוח_זמנים_לתשלומים[[#This Row],[מס'' תשלום]]&lt;&gt;"",לוח_זמנים_לתשלומים[[#This Row],[סך התשלומים]]-לוח_זמנים_לתשלומים[[#This Row],[ריבית]],"")</calculatedColumnFormula>
    </tableColumn>
    <tableColumn id="8" name="ריבית" dataDxfId="5" totalsRowDxfId="4" dataCellStyle="סכום בטבלה">
      <calculatedColumnFormula>IF(לוח_זמנים_לתשלומים[[#This Row],[מס'' תשלום]]&lt;&gt;"",לוח_זמנים_לתשלומים[[#This Row],[יתרת פתיחה]]*(InterestRate/PaymentsPerYear),"")</calculatedColumnFormula>
    </tableColumn>
    <tableColumn id="9" name="יתרת סגירה" dataDxfId="3" totalsRowDxfId="2" dataCellStyle="סכום בטבלה">
      <calculatedColumnFormula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calculatedColumnFormula>
    </tableColumn>
    <tableColumn id="10" name="הריבית המצטברת" totalsRowFunction="count" dataDxfId="1" totalsRowDxfId="0" dataCellStyle="סכום בטבלה">
      <calculatedColumnFormula>IF(לוח_זמנים_לתשלומים[[#This Row],[מס'' תשלום]]&lt;&gt;"",SUM(INDEX(לוח_זמנים_לתשלומים[ריבית],1,1):לוח_זמנים_לתשלומים[[#This Row],[ריבית]]),"")</calculatedColumnFormula>
    </tableColumn>
  </tableColumns>
  <tableStyleInfo name="לוח זמנים של פחת הלוואה" showFirstColumn="0" showLastColumn="0" showRowStripes="1" showColumnStripes="0"/>
  <extLst>
    <ext xmlns:x14="http://schemas.microsoft.com/office/spreadsheetml/2009/9/main" uri="{504A1905-F514-4f6f-8877-14C23A59335A}">
      <x14:table altTextSummary="עקוב אחר מספר התשלומים, תאריך התשלום, יתרת הפתיחה, יתרת הסגירה, תשלומים מתוכננים, תשלומים נוספים, סכום הקרן, הריבית וסכומי הריבית המצטברים"/>
    </ext>
  </extLst>
</table>
</file>

<file path=xl/theme/theme1.xml><?xml version="1.0" encoding="utf-8"?>
<a:theme xmlns:a="http://schemas.openxmlformats.org/drawingml/2006/main" name="Office Theme">
  <a:themeElements>
    <a:clrScheme name="Loan Amortization Schedule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Amortization Schedule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K371"/>
  <sheetViews>
    <sheetView showGridLines="0" rightToLeft="1" tabSelected="1" zoomScaleNormal="100" workbookViewId="0">
      <pane ySplit="11" topLeftCell="A106" activePane="bottomLeft" state="frozen"/>
      <selection pane="bottomLeft" activeCell="H111" sqref="H111"/>
    </sheetView>
  </sheetViews>
  <sheetFormatPr defaultRowHeight="13.8" x14ac:dyDescent="0.25"/>
  <cols>
    <col min="1" max="1" width="2.59765625" customWidth="1"/>
    <col min="2" max="2" width="9.09765625" customWidth="1"/>
    <col min="3" max="3" width="15" customWidth="1"/>
    <col min="4" max="4" width="16.69921875" customWidth="1"/>
    <col min="5" max="10" width="15.59765625" customWidth="1"/>
    <col min="11" max="11" width="17.59765625" customWidth="1"/>
  </cols>
  <sheetData>
    <row r="1" spans="1:11" ht="30" customHeight="1" thickBot="1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1" ht="20.100000000000001" customHeight="1" thickTop="1" thickBot="1" x14ac:dyDescent="0.3">
      <c r="A2" s="1"/>
      <c r="B2" s="1"/>
      <c r="C2" s="3" t="s">
        <v>2</v>
      </c>
      <c r="D2" s="3"/>
      <c r="E2" s="3"/>
      <c r="F2" s="1"/>
      <c r="G2" s="3" t="s">
        <v>13</v>
      </c>
      <c r="H2" s="3"/>
      <c r="I2" s="3"/>
      <c r="J2" s="1"/>
      <c r="K2" s="1"/>
    </row>
    <row r="3" spans="1:11" ht="14.25" customHeight="1" x14ac:dyDescent="0.25">
      <c r="A3" s="1"/>
      <c r="B3" s="1"/>
      <c r="C3" s="20" t="s">
        <v>3</v>
      </c>
      <c r="D3" s="20"/>
      <c r="E3" s="9">
        <v>160000</v>
      </c>
      <c r="F3" s="1"/>
      <c r="G3" s="20" t="s">
        <v>11</v>
      </c>
      <c r="H3" s="20"/>
      <c r="I3" s="15">
        <f ca="1">IF(LoanIsGood,-PMT(InterestRate/PaymentsPerYear,מספרתשלומיםמתוכננים,סכוםהלוואה),"")</f>
        <v>1682.5633783694136</v>
      </c>
      <c r="J3" s="1"/>
      <c r="K3" s="1"/>
    </row>
    <row r="4" spans="1:11" x14ac:dyDescent="0.25">
      <c r="A4" s="1"/>
      <c r="B4" s="1"/>
      <c r="C4" s="19" t="s">
        <v>4</v>
      </c>
      <c r="D4" s="19"/>
      <c r="E4" s="8">
        <v>1.3882E-2</v>
      </c>
      <c r="F4" s="1"/>
      <c r="G4" s="19" t="s">
        <v>14</v>
      </c>
      <c r="H4" s="19"/>
      <c r="I4" s="13">
        <f ca="1">IF(LoanIsGood,LoanPeriod*PaymentsPerYear,"")</f>
        <v>100.80000000000001</v>
      </c>
      <c r="J4" s="1"/>
      <c r="K4" s="1"/>
    </row>
    <row r="5" spans="1:11" x14ac:dyDescent="0.25">
      <c r="A5" s="1"/>
      <c r="B5" s="1"/>
      <c r="C5" s="19" t="s">
        <v>5</v>
      </c>
      <c r="D5" s="19"/>
      <c r="E5" s="11">
        <v>8.4</v>
      </c>
      <c r="F5" s="1"/>
      <c r="G5" s="19" t="s">
        <v>15</v>
      </c>
      <c r="H5" s="19"/>
      <c r="I5" s="13">
        <f ca="1">מספרתשלומיםבפועל</f>
        <v>101</v>
      </c>
      <c r="J5" s="1"/>
      <c r="K5" s="1"/>
    </row>
    <row r="6" spans="1:11" x14ac:dyDescent="0.25">
      <c r="A6" s="1"/>
      <c r="B6" s="1"/>
      <c r="C6" s="19" t="s">
        <v>6</v>
      </c>
      <c r="D6" s="19"/>
      <c r="E6" s="12">
        <v>12</v>
      </c>
      <c r="F6" s="1"/>
      <c r="G6" s="19" t="s">
        <v>16</v>
      </c>
      <c r="H6" s="19"/>
      <c r="I6" s="16">
        <f ca="1">סךהתשלומיםהמוקדמים</f>
        <v>0</v>
      </c>
      <c r="J6" s="1"/>
      <c r="K6" s="1"/>
    </row>
    <row r="7" spans="1:11" x14ac:dyDescent="0.25">
      <c r="A7" s="1"/>
      <c r="B7" s="1"/>
      <c r="C7" s="19" t="s">
        <v>7</v>
      </c>
      <c r="D7" s="19"/>
      <c r="E7" s="14">
        <f ca="1">TODAY()</f>
        <v>44005</v>
      </c>
      <c r="F7" s="1"/>
      <c r="G7" s="19" t="s">
        <v>17</v>
      </c>
      <c r="H7" s="19"/>
      <c r="I7" s="16">
        <f ca="1">סךהריבית</f>
        <v>9600.9886104377802</v>
      </c>
      <c r="J7" s="1"/>
      <c r="K7" s="1"/>
    </row>
    <row r="8" spans="1:1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5">
      <c r="A9" s="1"/>
      <c r="B9" s="1"/>
      <c r="C9" s="19" t="s">
        <v>8</v>
      </c>
      <c r="D9" s="19"/>
      <c r="E9" s="10">
        <v>0</v>
      </c>
      <c r="F9" s="1"/>
      <c r="G9" s="4" t="s">
        <v>18</v>
      </c>
      <c r="H9" s="21" t="s">
        <v>20</v>
      </c>
      <c r="I9" s="21"/>
      <c r="J9" s="1"/>
      <c r="K9" s="1"/>
    </row>
    <row r="10" spans="1:1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35.1" customHeight="1" x14ac:dyDescent="0.25">
      <c r="A11" s="1"/>
      <c r="B11" s="18" t="s">
        <v>1</v>
      </c>
      <c r="C11" s="18" t="s">
        <v>9</v>
      </c>
      <c r="D11" s="5" t="s">
        <v>10</v>
      </c>
      <c r="E11" s="5" t="s">
        <v>11</v>
      </c>
      <c r="F11" s="5" t="s">
        <v>12</v>
      </c>
      <c r="G11" s="5" t="s">
        <v>19</v>
      </c>
      <c r="H11" s="5" t="s">
        <v>21</v>
      </c>
      <c r="I11" s="5" t="s">
        <v>22</v>
      </c>
      <c r="J11" s="5" t="s">
        <v>23</v>
      </c>
      <c r="K11" s="5" t="s">
        <v>24</v>
      </c>
    </row>
    <row r="12" spans="1:11" x14ac:dyDescent="0.25">
      <c r="A12" s="1"/>
      <c r="B12" s="6">
        <f ca="1">IF(LoanIsGood,IF(ROW()-ROW(לוח_זמנים_לתשלומים[[#Headers],[מס'' תשלום]])&gt;מספרתשלומיםמתוכננים,"",ROW()-ROW(לוח_זמנים_לתשלומים[[#Headers],[מס'' תשלום]])),"")</f>
        <v>1</v>
      </c>
      <c r="C12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44005</v>
      </c>
      <c r="D12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160000</v>
      </c>
      <c r="E12" s="17">
        <f ca="1">IF(לוח_זמנים_לתשלומים[[#This Row],[מס'' תשלום]]&lt;&gt;"",תשלוםמתוכנן,"")</f>
        <v>1682.5633783694136</v>
      </c>
      <c r="F12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2" s="17">
        <f ca="1">IF(לוח_זמנים_לתשלומים[[#This Row],[מס'' תשלום]]&lt;&gt;"",לוח_זמנים_לתשלומים[[#This Row],[סך התשלומים]]-לוח_זמנים_לתשלומים[[#This Row],[ריבית]],"")</f>
        <v>1497.4700450360804</v>
      </c>
      <c r="I12" s="17">
        <f ca="1">IF(לוח_זמנים_לתשלומים[[#This Row],[מס'' תשלום]]&lt;&gt;"",לוח_זמנים_לתשלומים[[#This Row],[יתרת פתיחה]]*(InterestRate/PaymentsPerYear),"")</f>
        <v>185.09333333333333</v>
      </c>
      <c r="J1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158502.52995496392</v>
      </c>
      <c r="K12" s="17">
        <f ca="1">IF(לוח_זמנים_לתשלומים[[#This Row],[מס'' תשלום]]&lt;&gt;"",SUM(INDEX(לוח_זמנים_לתשלומים[ריבית],1,1):לוח_זמנים_לתשלומים[[#This Row],[ריבית]]),"")</f>
        <v>185.09333333333333</v>
      </c>
    </row>
    <row r="13" spans="1:11" x14ac:dyDescent="0.25">
      <c r="A13" s="1"/>
      <c r="B13" s="6">
        <f ca="1">IF(LoanIsGood,IF(ROW()-ROW(לוח_זמנים_לתשלומים[[#Headers],[מס'' תשלום]])&gt;מספרתשלומיםמתוכננים,"",ROW()-ROW(לוח_זמנים_לתשלומים[[#Headers],[מס'' תשלום]])),"")</f>
        <v>2</v>
      </c>
      <c r="C13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44035</v>
      </c>
      <c r="D13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158502.52995496392</v>
      </c>
      <c r="E13" s="17">
        <f ca="1">IF(לוח_זמנים_לתשלומים[[#This Row],[מס'' תשלום]]&lt;&gt;"",תשלוםמתוכנן,"")</f>
        <v>1682.5633783694136</v>
      </c>
      <c r="F13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3" s="17">
        <f ca="1">IF(לוח_זמנים_לתשלומים[[#This Row],[מס'' תשלום]]&lt;&gt;"",לוח_זמנים_לתשלומים[[#This Row],[סך התשלומים]]-לוח_זמנים_לתשלומים[[#This Row],[ריבית]],"")</f>
        <v>1499.2023682998463</v>
      </c>
      <c r="I13" s="17">
        <f ca="1">IF(לוח_זמנים_לתשלומים[[#This Row],[מס'' תשלום]]&lt;&gt;"",לוח_זמנים_לתשלומים[[#This Row],[יתרת פתיחה]]*(InterestRate/PaymentsPerYear),"")</f>
        <v>183.36101006956741</v>
      </c>
      <c r="J1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157003.32758666406</v>
      </c>
      <c r="K13" s="17">
        <f ca="1">IF(לוח_זמנים_לתשלומים[[#This Row],[מס'' תשלום]]&lt;&gt;"",SUM(INDEX(לוח_זמנים_לתשלומים[ריבית],1,1):לוח_זמנים_לתשלומים[[#This Row],[ריבית]]),"")</f>
        <v>368.45434340290075</v>
      </c>
    </row>
    <row r="14" spans="1:11" x14ac:dyDescent="0.25">
      <c r="A14" s="1"/>
      <c r="B14" s="6">
        <f ca="1">IF(LoanIsGood,IF(ROW()-ROW(לוח_זמנים_לתשלומים[[#Headers],[מס'' תשלום]])&gt;מספרתשלומיםמתוכננים,"",ROW()-ROW(לוח_זמנים_לתשלומים[[#Headers],[מס'' תשלום]])),"")</f>
        <v>3</v>
      </c>
      <c r="C14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44066</v>
      </c>
      <c r="D14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157003.32758666406</v>
      </c>
      <c r="E14" s="17">
        <f ca="1">IF(לוח_זמנים_לתשלומים[[#This Row],[מס'' תשלום]]&lt;&gt;"",תשלוםמתוכנן,"")</f>
        <v>1682.5633783694136</v>
      </c>
      <c r="F14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4" s="17">
        <f ca="1">IF(לוח_זמנים_לתשלומים[[#This Row],[מס'' תשלום]]&lt;&gt;"",לוח_זמנים_לתשלומים[[#This Row],[סך התשלומים]]-לוח_זמנים_לתשלומים[[#This Row],[ריבית]],"")</f>
        <v>1500.9366955729079</v>
      </c>
      <c r="I14" s="17">
        <f ca="1">IF(לוח_זמנים_לתשלומים[[#This Row],[מס'' תשלום]]&lt;&gt;"",לוח_זמנים_לתשלומים[[#This Row],[יתרת פתיחה]]*(InterestRate/PaymentsPerYear),"")</f>
        <v>181.62668279650586</v>
      </c>
      <c r="J1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155502.39089109114</v>
      </c>
      <c r="K14" s="17">
        <f ca="1">IF(לוח_זמנים_לתשלומים[[#This Row],[מס'' תשלום]]&lt;&gt;"",SUM(INDEX(לוח_זמנים_לתשלומים[ריבית],1,1):לוח_זמנים_לתשלומים[[#This Row],[ריבית]]),"")</f>
        <v>550.08102619940655</v>
      </c>
    </row>
    <row r="15" spans="1:11" x14ac:dyDescent="0.25">
      <c r="A15" s="1"/>
      <c r="B15" s="6">
        <f ca="1">IF(LoanIsGood,IF(ROW()-ROW(לוח_זמנים_לתשלומים[[#Headers],[מס'' תשלום]])&gt;מספרתשלומיםמתוכננים,"",ROW()-ROW(לוח_זמנים_לתשלומים[[#Headers],[מס'' תשלום]])),"")</f>
        <v>4</v>
      </c>
      <c r="C15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44097</v>
      </c>
      <c r="D15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155502.39089109114</v>
      </c>
      <c r="E15" s="17">
        <f ca="1">IF(לוח_זמנים_לתשלומים[[#This Row],[מס'' תשלום]]&lt;&gt;"",תשלוםמתוכנן,"")</f>
        <v>1682.5633783694136</v>
      </c>
      <c r="F15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5" s="17">
        <f ca="1">IF(לוח_זמנים_לתשלומים[[#This Row],[מס'' תשלום]]&lt;&gt;"",לוח_זמנים_לתשלומים[[#This Row],[סך התשלומים]]-לוח_זמנים_לתשלומים[[#This Row],[ריבית]],"")</f>
        <v>1502.6730291735696</v>
      </c>
      <c r="I15" s="17">
        <f ca="1">IF(לוח_זמנים_לתשלומים[[#This Row],[מס'' תשלום]]&lt;&gt;"",לוח_זמנים_לתשלומים[[#This Row],[יתרת פתיחה]]*(InterestRate/PaymentsPerYear),"")</f>
        <v>179.89034919584392</v>
      </c>
      <c r="J1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153999.71786191757</v>
      </c>
      <c r="K15" s="17">
        <f ca="1">IF(לוח_זמנים_לתשלומים[[#This Row],[מס'' תשלום]]&lt;&gt;"",SUM(INDEX(לוח_זמנים_לתשלומים[ריבית],1,1):לוח_זמנים_לתשלומים[[#This Row],[ריבית]]),"")</f>
        <v>729.97137539525045</v>
      </c>
    </row>
    <row r="16" spans="1:11" x14ac:dyDescent="0.25">
      <c r="A16" s="1"/>
      <c r="B16" s="6">
        <f ca="1">IF(LoanIsGood,IF(ROW()-ROW(לוח_זמנים_לתשלומים[[#Headers],[מס'' תשלום]])&gt;מספרתשלומיםמתוכננים,"",ROW()-ROW(לוח_זמנים_לתשלומים[[#Headers],[מס'' תשלום]])),"")</f>
        <v>5</v>
      </c>
      <c r="C16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44127</v>
      </c>
      <c r="D16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153999.71786191757</v>
      </c>
      <c r="E16" s="17">
        <f ca="1">IF(לוח_זמנים_לתשלומים[[#This Row],[מס'' תשלום]]&lt;&gt;"",תשלוםמתוכנן,"")</f>
        <v>1682.5633783694136</v>
      </c>
      <c r="F16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6" s="17">
        <f ca="1">IF(לוח_זמנים_לתשלומים[[#This Row],[מס'' תשלום]]&lt;&gt;"",לוח_זמנים_לתשלומים[[#This Row],[סך התשלומים]]-לוח_זמנים_לתשלומים[[#This Row],[ריבית]],"")</f>
        <v>1504.4113714228188</v>
      </c>
      <c r="I16" s="17">
        <f ca="1">IF(לוח_זמנים_לתשלומים[[#This Row],[מס'' תשלום]]&lt;&gt;"",לוח_זמנים_לתשלומים[[#This Row],[יתרת פתיחה]]*(InterestRate/PaymentsPerYear),"")</f>
        <v>178.15200694659495</v>
      </c>
      <c r="J1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152495.30649049475</v>
      </c>
      <c r="K16" s="17">
        <f ca="1">IF(לוח_זמנים_לתשלומים[[#This Row],[מס'' תשלום]]&lt;&gt;"",SUM(INDEX(לוח_זמנים_לתשלומים[ריבית],1,1):לוח_זמנים_לתשלומים[[#This Row],[ריבית]]),"")</f>
        <v>908.1233823418454</v>
      </c>
    </row>
    <row r="17" spans="1:11" x14ac:dyDescent="0.25">
      <c r="A17" s="1"/>
      <c r="B17" s="6">
        <f ca="1">IF(LoanIsGood,IF(ROW()-ROW(לוח_זמנים_לתשלומים[[#Headers],[מס'' תשלום]])&gt;מספרתשלומיםמתוכננים,"",ROW()-ROW(לוח_זמנים_לתשלומים[[#Headers],[מס'' תשלום]])),"")</f>
        <v>6</v>
      </c>
      <c r="C17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44158</v>
      </c>
      <c r="D17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152495.30649049475</v>
      </c>
      <c r="E17" s="17">
        <f ca="1">IF(לוח_זמנים_לתשלומים[[#This Row],[מס'' תשלום]]&lt;&gt;"",תשלוםמתוכנן,"")</f>
        <v>1682.5633783694136</v>
      </c>
      <c r="F17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7" s="17">
        <f ca="1">IF(לוח_זמנים_לתשלומים[[#This Row],[מס'' תשלום]]&lt;&gt;"",לוח_זמנים_לתשלומים[[#This Row],[סך התשלומים]]-לוח_זמנים_לתשלומים[[#This Row],[ריבית]],"")</f>
        <v>1506.1517246443264</v>
      </c>
      <c r="I17" s="17">
        <f ca="1">IF(לוח_זמנים_לתשלומים[[#This Row],[מס'' תשלום]]&lt;&gt;"",לוח_זמנים_לתשלומים[[#This Row],[יתרת פתיחה]]*(InterestRate/PaymentsPerYear),"")</f>
        <v>176.41165372508735</v>
      </c>
      <c r="J1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150989.15476585043</v>
      </c>
      <c r="K17" s="17">
        <f ca="1">IF(לוח_זמנים_לתשלומים[[#This Row],[מס'' תשלום]]&lt;&gt;"",SUM(INDEX(לוח_זמנים_לתשלומים[ריבית],1,1):לוח_זמנים_לתשלומים[[#This Row],[ריבית]]),"")</f>
        <v>1084.5350360669327</v>
      </c>
    </row>
    <row r="18" spans="1:11" x14ac:dyDescent="0.25">
      <c r="A18" s="1"/>
      <c r="B18" s="6">
        <f ca="1">IF(LoanIsGood,IF(ROW()-ROW(לוח_זמנים_לתשלומים[[#Headers],[מס'' תשלום]])&gt;מספרתשלומיםמתוכננים,"",ROW()-ROW(לוח_זמנים_לתשלומים[[#Headers],[מס'' תשלום]])),"")</f>
        <v>7</v>
      </c>
      <c r="C18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44188</v>
      </c>
      <c r="D18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150989.15476585043</v>
      </c>
      <c r="E18" s="17">
        <f ca="1">IF(לוח_זמנים_לתשלומים[[#This Row],[מס'' תשלום]]&lt;&gt;"",תשלוםמתוכנן,"")</f>
        <v>1682.5633783694136</v>
      </c>
      <c r="F18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8" s="17">
        <f ca="1">IF(לוח_זמנים_לתשלומים[[#This Row],[מס'' תשלום]]&lt;&gt;"",לוח_זמנים_לתשלומים[[#This Row],[סך התשלומים]]-לוח_זמנים_לתשלומים[[#This Row],[ריבית]],"")</f>
        <v>1507.8940911644522</v>
      </c>
      <c r="I18" s="17">
        <f ca="1">IF(לוח_זמנים_לתשלומים[[#This Row],[מס'' תשלום]]&lt;&gt;"",לוח_זמנים_לתשלומים[[#This Row],[יתרת פתיחה]]*(InterestRate/PaymentsPerYear),"")</f>
        <v>174.66928720496131</v>
      </c>
      <c r="J1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149481.26067468597</v>
      </c>
      <c r="K18" s="17">
        <f ca="1">IF(לוח_זמנים_לתשלומים[[#This Row],[מס'' תשלום]]&lt;&gt;"",SUM(INDEX(לוח_זמנים_לתשלומים[ריבית],1,1):לוח_זמנים_לתשלומים[[#This Row],[ריבית]]),"")</f>
        <v>1259.2043232718941</v>
      </c>
    </row>
    <row r="19" spans="1:11" x14ac:dyDescent="0.25">
      <c r="A19" s="1"/>
      <c r="B19" s="6">
        <f ca="1">IF(LoanIsGood,IF(ROW()-ROW(לוח_זמנים_לתשלומים[[#Headers],[מס'' תשלום]])&gt;מספרתשלומיםמתוכננים,"",ROW()-ROW(לוח_זמנים_לתשלומים[[#Headers],[מס'' תשלום]])),"")</f>
        <v>8</v>
      </c>
      <c r="C19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44219</v>
      </c>
      <c r="D19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149481.26067468597</v>
      </c>
      <c r="E19" s="17">
        <f ca="1">IF(לוח_זמנים_לתשלומים[[#This Row],[מס'' תשלום]]&lt;&gt;"",תשלוםמתוכנן,"")</f>
        <v>1682.5633783694136</v>
      </c>
      <c r="F19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9" s="17">
        <f ca="1">IF(לוח_זמנים_לתשלומים[[#This Row],[מס'' תשלום]]&lt;&gt;"",לוח_זמנים_לתשלומים[[#This Row],[סך התשלומים]]-לוח_זמנים_לתשלומים[[#This Row],[ריבית]],"")</f>
        <v>1509.6384733122477</v>
      </c>
      <c r="I19" s="17">
        <f ca="1">IF(לוח_זמנים_לתשלומים[[#This Row],[מס'' תשלום]]&lt;&gt;"",לוח_זמנים_לתשלומים[[#This Row],[יתרת פתיחה]]*(InterestRate/PaymentsPerYear),"")</f>
        <v>172.92490505716589</v>
      </c>
      <c r="J1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147971.62220137371</v>
      </c>
      <c r="K19" s="17">
        <f ca="1">IF(לוח_זמנים_לתשלומים[[#This Row],[מס'' תשלום]]&lt;&gt;"",SUM(INDEX(לוח_זמנים_לתשלומים[ריבית],1,1):לוח_זמנים_לתשלומים[[#This Row],[ריבית]]),"")</f>
        <v>1432.12922832906</v>
      </c>
    </row>
    <row r="20" spans="1:11" x14ac:dyDescent="0.25">
      <c r="A20" s="1"/>
      <c r="B20" s="6">
        <f ca="1">IF(LoanIsGood,IF(ROW()-ROW(לוח_זמנים_לתשלומים[[#Headers],[מס'' תשלום]])&gt;מספרתשלומיםמתוכננים,"",ROW()-ROW(לוח_זמנים_לתשלומים[[#Headers],[מס'' תשלום]])),"")</f>
        <v>9</v>
      </c>
      <c r="C20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44250</v>
      </c>
      <c r="D20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147971.62220137371</v>
      </c>
      <c r="E20" s="17">
        <f ca="1">IF(לוח_זמנים_לתשלומים[[#This Row],[מס'' תשלום]]&lt;&gt;"",תשלוםמתוכנן,"")</f>
        <v>1682.5633783694136</v>
      </c>
      <c r="F20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2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20" s="17">
        <f ca="1">IF(לוח_זמנים_לתשלומים[[#This Row],[מס'' תשלום]]&lt;&gt;"",לוח_זמנים_לתשלומים[[#This Row],[סך התשלומים]]-לוח_זמנים_לתשלומים[[#This Row],[ריבית]],"")</f>
        <v>1511.3848734194578</v>
      </c>
      <c r="I20" s="17">
        <f ca="1">IF(לוח_זמנים_לתשלומים[[#This Row],[מס'' תשלום]]&lt;&gt;"",לוח_זמנים_לתשלומים[[#This Row],[יתרת פתיחה]]*(InterestRate/PaymentsPerYear),"")</f>
        <v>171.17850494995582</v>
      </c>
      <c r="J2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146460.23732795427</v>
      </c>
      <c r="K20" s="17">
        <f ca="1">IF(לוח_זמנים_לתשלומים[[#This Row],[מס'' תשלום]]&lt;&gt;"",SUM(INDEX(לוח_זמנים_לתשלומים[ריבית],1,1):לוח_זמנים_לתשלומים[[#This Row],[ריבית]]),"")</f>
        <v>1603.3077332790158</v>
      </c>
    </row>
    <row r="21" spans="1:11" x14ac:dyDescent="0.25">
      <c r="A21" s="1"/>
      <c r="B21" s="6">
        <f ca="1">IF(LoanIsGood,IF(ROW()-ROW(לוח_זמנים_לתשלומים[[#Headers],[מס'' תשלום]])&gt;מספרתשלומיםמתוכננים,"",ROW()-ROW(לוח_זמנים_לתשלומים[[#Headers],[מס'' תשלום]])),"")</f>
        <v>10</v>
      </c>
      <c r="C21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44278</v>
      </c>
      <c r="D21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146460.23732795427</v>
      </c>
      <c r="E21" s="17">
        <f ca="1">IF(לוח_זמנים_לתשלומים[[#This Row],[מס'' תשלום]]&lt;&gt;"",תשלוםמתוכנן,"")</f>
        <v>1682.5633783694136</v>
      </c>
      <c r="F21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2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21" s="17">
        <f ca="1">IF(לוח_זמנים_לתשלומים[[#This Row],[מס'' תשלום]]&lt;&gt;"",לוח_זמנים_לתשלומים[[#This Row],[סך התשלומים]]-לוח_זמנים_לתשלומים[[#This Row],[ריבית]],"")</f>
        <v>1513.1332938205251</v>
      </c>
      <c r="I21" s="17">
        <f ca="1">IF(לוח_זמנים_לתשלומים[[#This Row],[מס'' תשלום]]&lt;&gt;"",לוח_זמנים_לתשלומים[[#This Row],[יתרת פתיחה]]*(InterestRate/PaymentsPerYear),"")</f>
        <v>169.43008454888843</v>
      </c>
      <c r="J2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144947.10403413375</v>
      </c>
      <c r="K21" s="17">
        <f ca="1">IF(לוח_זמנים_לתשלומים[[#This Row],[מס'' תשלום]]&lt;&gt;"",SUM(INDEX(לוח_זמנים_לתשלומים[ריבית],1,1):לוח_זמנים_לתשלומים[[#This Row],[ריבית]]),"")</f>
        <v>1772.7378178279041</v>
      </c>
    </row>
    <row r="22" spans="1:11" x14ac:dyDescent="0.25">
      <c r="A22" s="1"/>
      <c r="B22" s="6">
        <f ca="1">IF(LoanIsGood,IF(ROW()-ROW(לוח_זמנים_לתשלומים[[#Headers],[מס'' תשלום]])&gt;מספרתשלומיםמתוכננים,"",ROW()-ROW(לוח_זמנים_לתשלומים[[#Headers],[מס'' תשלום]])),"")</f>
        <v>11</v>
      </c>
      <c r="C22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44309</v>
      </c>
      <c r="D22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144947.10403413375</v>
      </c>
      <c r="E22" s="17">
        <f ca="1">IF(לוח_זמנים_לתשלומים[[#This Row],[מס'' תשלום]]&lt;&gt;"",תשלוםמתוכנן,"")</f>
        <v>1682.5633783694136</v>
      </c>
      <c r="F22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2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22" s="17">
        <f ca="1">IF(לוח_זמנים_לתשלומים[[#This Row],[מס'' תשלום]]&lt;&gt;"",לוח_זמנים_לתשלומים[[#This Row],[סך התשלומים]]-לוח_זמנים_לתשלומים[[#This Row],[ריבית]],"")</f>
        <v>1514.8837368525933</v>
      </c>
      <c r="I22" s="17">
        <f ca="1">IF(לוח_זמנים_לתשלומים[[#This Row],[מס'' תשלום]]&lt;&gt;"",לוח_זמנים_לתשלומים[[#This Row],[יתרת פתיחה]]*(InterestRate/PaymentsPerYear),"")</f>
        <v>167.6796415168204</v>
      </c>
      <c r="J2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143432.22029728116</v>
      </c>
      <c r="K22" s="17">
        <f ca="1">IF(לוח_זמנים_לתשלומים[[#This Row],[מס'' תשלום]]&lt;&gt;"",SUM(INDEX(לוח_זמנים_לתשלומים[ריבית],1,1):לוח_זמנים_לתשלומים[[#This Row],[ריבית]]),"")</f>
        <v>1940.4174593447244</v>
      </c>
    </row>
    <row r="23" spans="1:11" x14ac:dyDescent="0.25">
      <c r="A23" s="1"/>
      <c r="B23" s="6">
        <f ca="1">IF(LoanIsGood,IF(ROW()-ROW(לוח_זמנים_לתשלומים[[#Headers],[מס'' תשלום]])&gt;מספרתשלומיםמתוכננים,"",ROW()-ROW(לוח_זמנים_לתשלומים[[#Headers],[מס'' תשלום]])),"")</f>
        <v>12</v>
      </c>
      <c r="C23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44339</v>
      </c>
      <c r="D23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143432.22029728116</v>
      </c>
      <c r="E23" s="17">
        <f ca="1">IF(לוח_זמנים_לתשלומים[[#This Row],[מס'' תשלום]]&lt;&gt;"",תשלוםמתוכנן,"")</f>
        <v>1682.5633783694136</v>
      </c>
      <c r="F23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2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23" s="17">
        <f ca="1">IF(לוח_זמנים_לתשלומים[[#This Row],[מס'' תשלום]]&lt;&gt;"",לוח_זמנים_לתשלומים[[#This Row],[סך התשלומים]]-לוח_זמנים_לתשלומים[[#This Row],[ריבית]],"")</f>
        <v>1516.6362048555088</v>
      </c>
      <c r="I23" s="17">
        <f ca="1">IF(לוח_זמנים_לתשלומים[[#This Row],[מס'' תשלום]]&lt;&gt;"",לוח_זמנים_לתשלומים[[#This Row],[יתרת פתיחה]]*(InterestRate/PaymentsPerYear),"")</f>
        <v>165.92717351390476</v>
      </c>
      <c r="J2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141915.58409242565</v>
      </c>
      <c r="K23" s="17">
        <f ca="1">IF(לוח_זמנים_לתשלומים[[#This Row],[מס'' תשלום]]&lt;&gt;"",SUM(INDEX(לוח_זמנים_לתשלומים[ריבית],1,1):לוח_זמנים_לתשלומים[[#This Row],[ריבית]]),"")</f>
        <v>2106.3446328586292</v>
      </c>
    </row>
    <row r="24" spans="1:11" x14ac:dyDescent="0.25">
      <c r="A24" s="1"/>
      <c r="B24" s="6">
        <f ca="1">IF(LoanIsGood,IF(ROW()-ROW(לוח_זמנים_לתשלומים[[#Headers],[מס'' תשלום]])&gt;מספרתשלומיםמתוכננים,"",ROW()-ROW(לוח_זמנים_לתשלומים[[#Headers],[מס'' תשלום]])),"")</f>
        <v>13</v>
      </c>
      <c r="C24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44370</v>
      </c>
      <c r="D24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141915.58409242565</v>
      </c>
      <c r="E24" s="17">
        <f ca="1">IF(לוח_זמנים_לתשלומים[[#This Row],[מס'' תשלום]]&lt;&gt;"",תשלוםמתוכנן,"")</f>
        <v>1682.5633783694136</v>
      </c>
      <c r="F24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2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24" s="17">
        <f ca="1">IF(לוח_זמנים_לתשלומים[[#This Row],[מס'' תשלום]]&lt;&gt;"",לוח_זמנים_לתשלומים[[#This Row],[סך התשלומים]]-לוח_זמנים_לתשלומים[[#This Row],[ריבית]],"")</f>
        <v>1518.3907001718258</v>
      </c>
      <c r="I24" s="17">
        <f ca="1">IF(לוח_זמנים_לתשלומים[[#This Row],[מס'' תשלום]]&lt;&gt;"",לוח_זמנים_לתשלומים[[#This Row],[יתרת פתיחה]]*(InterestRate/PaymentsPerYear),"")</f>
        <v>164.17267819758774</v>
      </c>
      <c r="J2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140397.19339225383</v>
      </c>
      <c r="K24" s="17">
        <f ca="1">IF(לוח_זמנים_לתשלומים[[#This Row],[מס'' תשלום]]&lt;&gt;"",SUM(INDEX(לוח_זמנים_לתשלומים[ריבית],1,1):לוח_זמנים_לתשלומים[[#This Row],[ריבית]]),"")</f>
        <v>2270.5173110562168</v>
      </c>
    </row>
    <row r="25" spans="1:11" x14ac:dyDescent="0.25">
      <c r="A25" s="1"/>
      <c r="B25" s="6">
        <f ca="1">IF(LoanIsGood,IF(ROW()-ROW(לוח_זמנים_לתשלומים[[#Headers],[מס'' תשלום]])&gt;מספרתשלומיםמתוכננים,"",ROW()-ROW(לוח_זמנים_לתשלומים[[#Headers],[מס'' תשלום]])),"")</f>
        <v>14</v>
      </c>
      <c r="C25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44400</v>
      </c>
      <c r="D25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140397.19339225383</v>
      </c>
      <c r="E25" s="17">
        <f ca="1">IF(לוח_זמנים_לתשלומים[[#This Row],[מס'' תשלום]]&lt;&gt;"",תשלוםמתוכנן,"")</f>
        <v>1682.5633783694136</v>
      </c>
      <c r="F25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2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25" s="17">
        <f ca="1">IF(לוח_זמנים_לתשלומים[[#This Row],[מס'' תשלום]]&lt;&gt;"",לוח_זמנים_לתשלומים[[#This Row],[סך התשלומים]]-לוח_זמנים_לתשלומים[[#This Row],[ריבית]],"")</f>
        <v>1520.1472251468081</v>
      </c>
      <c r="I25" s="17">
        <f ca="1">IF(לוח_זמנים_לתשלומים[[#This Row],[מס'' תשלום]]&lt;&gt;"",לוח_זמנים_לתשלומים[[#This Row],[יתרת פתיחה]]*(InterestRate/PaymentsPerYear),"")</f>
        <v>162.41615322260563</v>
      </c>
      <c r="J2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138877.04616710701</v>
      </c>
      <c r="K25" s="17">
        <f ca="1">IF(לוח_זמנים_לתשלומים[[#This Row],[מס'' תשלום]]&lt;&gt;"",SUM(INDEX(לוח_זמנים_לתשלומים[ריבית],1,1):לוח_זמנים_לתשלומים[[#This Row],[ריבית]]),"")</f>
        <v>2432.9334642788226</v>
      </c>
    </row>
    <row r="26" spans="1:11" x14ac:dyDescent="0.25">
      <c r="A26" s="1"/>
      <c r="B26" s="6">
        <f ca="1">IF(LoanIsGood,IF(ROW()-ROW(לוח_זמנים_לתשלומים[[#Headers],[מס'' תשלום]])&gt;מספרתשלומיםמתוכננים,"",ROW()-ROW(לוח_זמנים_לתשלומים[[#Headers],[מס'' תשלום]])),"")</f>
        <v>15</v>
      </c>
      <c r="C26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44431</v>
      </c>
      <c r="D26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138877.04616710701</v>
      </c>
      <c r="E26" s="17">
        <f ca="1">IF(לוח_זמנים_לתשלומים[[#This Row],[מס'' תשלום]]&lt;&gt;"",תשלוםמתוכנן,"")</f>
        <v>1682.5633783694136</v>
      </c>
      <c r="F26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2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26" s="17">
        <f ca="1">IF(לוח_זמנים_לתשלומים[[#This Row],[מס'' תשלום]]&lt;&gt;"",לוח_זמנים_לתשלומים[[#This Row],[סך התשלומים]]-לוח_זמנים_לתשלומים[[#This Row],[ריבית]],"")</f>
        <v>1521.9057821284321</v>
      </c>
      <c r="I26" s="17">
        <f ca="1">IF(לוח_זמנים_לתשלומים[[#This Row],[מס'' תשלום]]&lt;&gt;"",לוח_זמנים_לתשלומים[[#This Row],[יתרת פתיחה]]*(InterestRate/PaymentsPerYear),"")</f>
        <v>160.6575962409816</v>
      </c>
      <c r="J2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137355.14038497859</v>
      </c>
      <c r="K26" s="17">
        <f ca="1">IF(לוח_זמנים_לתשלומים[[#This Row],[מס'' תשלום]]&lt;&gt;"",SUM(INDEX(לוח_זמנים_לתשלומים[ריבית],1,1):לוח_זמנים_לתשלומים[[#This Row],[ריבית]]),"")</f>
        <v>2593.5910605198042</v>
      </c>
    </row>
    <row r="27" spans="1:11" x14ac:dyDescent="0.25">
      <c r="A27" s="1"/>
      <c r="B27" s="6">
        <f ca="1">IF(LoanIsGood,IF(ROW()-ROW(לוח_זמנים_לתשלומים[[#Headers],[מס'' תשלום]])&gt;מספרתשלומיםמתוכננים,"",ROW()-ROW(לוח_זמנים_לתשלומים[[#Headers],[מס'' תשלום]])),"")</f>
        <v>16</v>
      </c>
      <c r="C27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44462</v>
      </c>
      <c r="D27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137355.14038497859</v>
      </c>
      <c r="E27" s="17">
        <f ca="1">IF(לוח_זמנים_לתשלומים[[#This Row],[מס'' תשלום]]&lt;&gt;"",תשלוםמתוכנן,"")</f>
        <v>1682.5633783694136</v>
      </c>
      <c r="F27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2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27" s="17">
        <f ca="1">IF(לוח_זמנים_לתשלומים[[#This Row],[מס'' תשלום]]&lt;&gt;"",לוח_זמנים_לתשלומים[[#This Row],[סך התשלומים]]-לוח_זמנים_לתשלומים[[#This Row],[ריבית]],"")</f>
        <v>1523.6663734673909</v>
      </c>
      <c r="I27" s="17">
        <f ca="1">IF(לוח_זמנים_לתשלומים[[#This Row],[מס'' תשלום]]&lt;&gt;"",לוח_זמנים_לתשלומים[[#This Row],[יתרת פתיחה]]*(InterestRate/PaymentsPerYear),"")</f>
        <v>158.89700490202273</v>
      </c>
      <c r="J2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135831.47401151119</v>
      </c>
      <c r="K27" s="17">
        <f ca="1">IF(לוח_זמנים_לתשלומים[[#This Row],[מס'' תשלום]]&lt;&gt;"",SUM(INDEX(לוח_זמנים_לתשלומים[ריבית],1,1):לוח_זמנים_לתשלומים[[#This Row],[ריבית]]),"")</f>
        <v>2752.4880654218268</v>
      </c>
    </row>
    <row r="28" spans="1:11" x14ac:dyDescent="0.25">
      <c r="A28" s="1"/>
      <c r="B28" s="6">
        <f ca="1">IF(LoanIsGood,IF(ROW()-ROW(לוח_זמנים_לתשלומים[[#Headers],[מס'' תשלום]])&gt;מספרתשלומיםמתוכננים,"",ROW()-ROW(לוח_זמנים_לתשלומים[[#Headers],[מס'' תשלום]])),"")</f>
        <v>17</v>
      </c>
      <c r="C28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44492</v>
      </c>
      <c r="D28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135831.47401151119</v>
      </c>
      <c r="E28" s="17">
        <f ca="1">IF(לוח_זמנים_לתשלומים[[#This Row],[מס'' תשלום]]&lt;&gt;"",תשלוםמתוכנן,"")</f>
        <v>1682.5633783694136</v>
      </c>
      <c r="F28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2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28" s="17">
        <f ca="1">IF(לוח_זמנים_לתשלומים[[#This Row],[מס'' תשלום]]&lt;&gt;"",לוח_זמנים_לתשלומים[[#This Row],[סך התשלומים]]-לוח_זמנים_לתשלומים[[#This Row],[ריבית]],"")</f>
        <v>1525.429001517097</v>
      </c>
      <c r="I28" s="17">
        <f ca="1">IF(לוח_זמנים_לתשלומים[[#This Row],[מס'' תשלום]]&lt;&gt;"",לוח_זמנים_לתשלומים[[#This Row],[יתרת פתיחה]]*(InterestRate/PaymentsPerYear),"")</f>
        <v>157.13437685231654</v>
      </c>
      <c r="J2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134306.04500999409</v>
      </c>
      <c r="K28" s="17">
        <f ca="1">IF(לוח_זמנים_לתשלומים[[#This Row],[מס'' תשלום]]&lt;&gt;"",SUM(INDEX(לוח_זמנים_לתשלומים[ריבית],1,1):לוח_זמנים_לתשלומים[[#This Row],[ריבית]]),"")</f>
        <v>2909.6224422741434</v>
      </c>
    </row>
    <row r="29" spans="1:11" x14ac:dyDescent="0.25">
      <c r="A29" s="1"/>
      <c r="B29" s="6">
        <f ca="1">IF(LoanIsGood,IF(ROW()-ROW(לוח_זמנים_לתשלומים[[#Headers],[מס'' תשלום]])&gt;מספרתשלומיםמתוכננים,"",ROW()-ROW(לוח_זמנים_לתשלומים[[#Headers],[מס'' תשלום]])),"")</f>
        <v>18</v>
      </c>
      <c r="C29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44523</v>
      </c>
      <c r="D29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134306.04500999409</v>
      </c>
      <c r="E29" s="17">
        <f ca="1">IF(לוח_זמנים_לתשלומים[[#This Row],[מס'' תשלום]]&lt;&gt;"",תשלוםמתוכנן,"")</f>
        <v>1682.5633783694136</v>
      </c>
      <c r="F29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2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29" s="17">
        <f ca="1">IF(לוח_זמנים_לתשלומים[[#This Row],[מס'' תשלום]]&lt;&gt;"",לוח_זמנים_לתשלומים[[#This Row],[סך התשלומים]]-לוח_זמנים_לתשלומים[[#This Row],[ריבית]],"")</f>
        <v>1527.1936686336855</v>
      </c>
      <c r="I29" s="17">
        <f ca="1">IF(לוח_זמנים_לתשלומים[[#This Row],[מס'' תשלום]]&lt;&gt;"",לוח_זמנים_לתשלומים[[#This Row],[יתרת פתיחה]]*(InterestRate/PaymentsPerYear),"")</f>
        <v>155.36970973572815</v>
      </c>
      <c r="J2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132778.85134136039</v>
      </c>
      <c r="K29" s="17">
        <f ca="1">IF(לוח_זמנים_לתשלומים[[#This Row],[מס'' תשלום]]&lt;&gt;"",SUM(INDEX(לוח_זמנים_לתשלומים[ריבית],1,1):לוח_זמנים_לתשלומים[[#This Row],[ריבית]]),"")</f>
        <v>3064.9921520098715</v>
      </c>
    </row>
    <row r="30" spans="1:11" x14ac:dyDescent="0.25">
      <c r="A30" s="1"/>
      <c r="B30" s="6">
        <f ca="1">IF(LoanIsGood,IF(ROW()-ROW(לוח_זמנים_לתשלומים[[#Headers],[מס'' תשלום]])&gt;מספרתשלומיםמתוכננים,"",ROW()-ROW(לוח_זמנים_לתשלומים[[#Headers],[מס'' תשלום]])),"")</f>
        <v>19</v>
      </c>
      <c r="C30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44553</v>
      </c>
      <c r="D30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132778.85134136039</v>
      </c>
      <c r="E30" s="17">
        <f ca="1">IF(לוח_זמנים_לתשלומים[[#This Row],[מס'' תשלום]]&lt;&gt;"",תשלוםמתוכנן,"")</f>
        <v>1682.5633783694136</v>
      </c>
      <c r="F30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3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30" s="17">
        <f ca="1">IF(לוח_זמנים_לתשלומים[[#This Row],[מס'' תשלום]]&lt;&gt;"",לוח_זמנים_לתשלומים[[#This Row],[סך התשלומים]]-לוח_זמנים_לתשלומים[[#This Row],[ריבית]],"")</f>
        <v>1528.9603771760167</v>
      </c>
      <c r="I30" s="17">
        <f ca="1">IF(לוח_זמנים_לתשלומים[[#This Row],[מס'' תשלום]]&lt;&gt;"",לוח_זמנים_לתשלומים[[#This Row],[יתרת פתיחה]]*(InterestRate/PaymentsPerYear),"")</f>
        <v>153.60300119339706</v>
      </c>
      <c r="J3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131249.89096418436</v>
      </c>
      <c r="K30" s="17">
        <f ca="1">IF(לוח_זמנים_לתשלומים[[#This Row],[מס'' תשלום]]&lt;&gt;"",SUM(INDEX(לוח_זמנים_לתשלומים[ריבית],1,1):לוח_זמנים_לתשלומים[[#This Row],[ריבית]]),"")</f>
        <v>3218.5951532032686</v>
      </c>
    </row>
    <row r="31" spans="1:11" x14ac:dyDescent="0.25">
      <c r="A31" s="1"/>
      <c r="B31" s="6">
        <f ca="1">IF(LoanIsGood,IF(ROW()-ROW(לוח_זמנים_לתשלומים[[#Headers],[מס'' תשלום]])&gt;מספרתשלומיםמתוכננים,"",ROW()-ROW(לוח_זמנים_לתשלומים[[#Headers],[מס'' תשלום]])),"")</f>
        <v>20</v>
      </c>
      <c r="C31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44584</v>
      </c>
      <c r="D31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131249.89096418436</v>
      </c>
      <c r="E31" s="17">
        <f ca="1">IF(לוח_זמנים_לתשלומים[[#This Row],[מס'' תשלום]]&lt;&gt;"",תשלוםמתוכנן,"")</f>
        <v>1682.5633783694136</v>
      </c>
      <c r="F31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3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31" s="17">
        <f ca="1">IF(לוח_זמנים_לתשלומים[[#This Row],[מס'' תשלום]]&lt;&gt;"",לוח_זמנים_לתשלומים[[#This Row],[סך התשלומים]]-לוח_זמנים_לתשלומים[[#This Row],[ריבית]],"")</f>
        <v>1530.7291295056798</v>
      </c>
      <c r="I31" s="17">
        <f ca="1">IF(לוח_זמנים_לתשלומים[[#This Row],[מס'' תשלום]]&lt;&gt;"",לוח_זמנים_לתשלומים[[#This Row],[יתרת פתיחה]]*(InterestRate/PaymentsPerYear),"")</f>
        <v>151.83424886373393</v>
      </c>
      <c r="J3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129719.16183467869</v>
      </c>
      <c r="K31" s="17">
        <f ca="1">IF(לוח_זמנים_לתשלומים[[#This Row],[מס'' תשלום]]&lt;&gt;"",SUM(INDEX(לוח_זמנים_לתשלומים[ריבית],1,1):לוח_זמנים_לתשלומים[[#This Row],[ריבית]]),"")</f>
        <v>3370.4294020670027</v>
      </c>
    </row>
    <row r="32" spans="1:11" x14ac:dyDescent="0.25">
      <c r="A32" s="1"/>
      <c r="B32" s="6">
        <f ca="1">IF(LoanIsGood,IF(ROW()-ROW(לוח_זמנים_לתשלומים[[#Headers],[מס'' תשלום]])&gt;מספרתשלומיםמתוכננים,"",ROW()-ROW(לוח_זמנים_לתשלומים[[#Headers],[מס'' תשלום]])),"")</f>
        <v>21</v>
      </c>
      <c r="C32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44615</v>
      </c>
      <c r="D32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129719.16183467869</v>
      </c>
      <c r="E32" s="17">
        <f ca="1">IF(לוח_זמנים_לתשלומים[[#This Row],[מס'' תשלום]]&lt;&gt;"",תשלוםמתוכנן,"")</f>
        <v>1682.5633783694136</v>
      </c>
      <c r="F32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3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32" s="17">
        <f ca="1">IF(לוח_זמנים_לתשלומים[[#This Row],[מס'' תשלום]]&lt;&gt;"",לוח_זמנים_לתשלומים[[#This Row],[סך התשלומים]]-לוח_זמנים_לתשלומים[[#This Row],[ריבית]],"")</f>
        <v>1532.4999279869962</v>
      </c>
      <c r="I32" s="17">
        <f ca="1">IF(לוח_זמנים_לתשלומים[[#This Row],[מס'' תשלום]]&lt;&gt;"",לוח_זמנים_לתשלומים[[#This Row],[יתרת פתיחה]]*(InterestRate/PaymentsPerYear),"")</f>
        <v>150.06345038241744</v>
      </c>
      <c r="J3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128186.66190669169</v>
      </c>
      <c r="K32" s="17">
        <f ca="1">IF(לוח_זמנים_לתשלומים[[#This Row],[מס'' תשלום]]&lt;&gt;"",SUM(INDEX(לוח_זמנים_לתשלומים[ריבית],1,1):לוח_זמנים_לתשלומים[[#This Row],[ריבית]]),"")</f>
        <v>3520.4928524494203</v>
      </c>
    </row>
    <row r="33" spans="1:11" x14ac:dyDescent="0.25">
      <c r="A33" s="1"/>
      <c r="B33" s="6">
        <f ca="1">IF(LoanIsGood,IF(ROW()-ROW(לוח_זמנים_לתשלומים[[#Headers],[מס'' תשלום]])&gt;מספרתשלומיםמתוכננים,"",ROW()-ROW(לוח_זמנים_לתשלומים[[#Headers],[מס'' תשלום]])),"")</f>
        <v>22</v>
      </c>
      <c r="C33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44643</v>
      </c>
      <c r="D33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128186.66190669169</v>
      </c>
      <c r="E33" s="17">
        <f ca="1">IF(לוח_זמנים_לתשלומים[[#This Row],[מס'' תשלום]]&lt;&gt;"",תשלוםמתוכנן,"")</f>
        <v>1682.5633783694136</v>
      </c>
      <c r="F33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3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33" s="17">
        <f ca="1">IF(לוח_זמנים_לתשלומים[[#This Row],[מס'' תשלום]]&lt;&gt;"",לוח_זמנים_לתשלומים[[#This Row],[סך התשלומים]]-לוח_זמנים_לתשלומים[[#This Row],[ריבית]],"")</f>
        <v>1534.2727749870223</v>
      </c>
      <c r="I33" s="17">
        <f ca="1">IF(לוח_זמנים_לתשלומים[[#This Row],[מס'' תשלום]]&lt;&gt;"",לוח_זמנים_לתשלומים[[#This Row],[יתרת פתיחה]]*(InterestRate/PaymentsPerYear),"")</f>
        <v>148.29060338239117</v>
      </c>
      <c r="J3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126652.38913170467</v>
      </c>
      <c r="K33" s="17">
        <f ca="1">IF(לוח_זמנים_לתשלומים[[#This Row],[מס'' תשלום]]&lt;&gt;"",SUM(INDEX(לוח_זמנים_לתשלומים[ריבית],1,1):לוח_זמנים_לתשלומים[[#This Row],[ריבית]]),"")</f>
        <v>3668.7834558318114</v>
      </c>
    </row>
    <row r="34" spans="1:11" x14ac:dyDescent="0.25">
      <c r="A34" s="1"/>
      <c r="B34" s="6">
        <f ca="1">IF(LoanIsGood,IF(ROW()-ROW(לוח_זמנים_לתשלומים[[#Headers],[מס'' תשלום]])&gt;מספרתשלומיםמתוכננים,"",ROW()-ROW(לוח_זמנים_לתשלומים[[#Headers],[מס'' תשלום]])),"")</f>
        <v>23</v>
      </c>
      <c r="C34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44674</v>
      </c>
      <c r="D34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126652.38913170467</v>
      </c>
      <c r="E34" s="17">
        <f ca="1">IF(לוח_זמנים_לתשלומים[[#This Row],[מס'' תשלום]]&lt;&gt;"",תשלוםמתוכנן,"")</f>
        <v>1682.5633783694136</v>
      </c>
      <c r="F34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3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34" s="17">
        <f ca="1">IF(לוח_זמנים_לתשלומים[[#This Row],[מס'' תשלום]]&lt;&gt;"",לוח_זמנים_לתשלומים[[#This Row],[סך התשלומים]]-לוח_זמנים_לתשלומים[[#This Row],[ריבית]],"")</f>
        <v>1536.0476728755532</v>
      </c>
      <c r="I34" s="17">
        <f ca="1">IF(לוח_זמנים_לתשלומים[[#This Row],[מס'' תשלום]]&lt;&gt;"",לוח_זמנים_לתשלומים[[#This Row],[יתרת פתיחה]]*(InterestRate/PaymentsPerYear),"")</f>
        <v>146.51570549386034</v>
      </c>
      <c r="J3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125116.34145882911</v>
      </c>
      <c r="K34" s="17">
        <f ca="1">IF(לוח_זמנים_לתשלומים[[#This Row],[מס'' תשלום]]&lt;&gt;"",SUM(INDEX(לוח_זמנים_לתשלומים[ריבית],1,1):לוח_זמנים_לתשלומים[[#This Row],[ריבית]]),"")</f>
        <v>3815.2991613256718</v>
      </c>
    </row>
    <row r="35" spans="1:11" x14ac:dyDescent="0.25">
      <c r="A35" s="1"/>
      <c r="B35" s="6">
        <f ca="1">IF(LoanIsGood,IF(ROW()-ROW(לוח_זמנים_לתשלומים[[#Headers],[מס'' תשלום]])&gt;מספרתשלומיםמתוכננים,"",ROW()-ROW(לוח_זמנים_לתשלומים[[#Headers],[מס'' תשלום]])),"")</f>
        <v>24</v>
      </c>
      <c r="C35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44704</v>
      </c>
      <c r="D35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125116.34145882911</v>
      </c>
      <c r="E35" s="17">
        <f ca="1">IF(לוח_זמנים_לתשלומים[[#This Row],[מס'' תשלום]]&lt;&gt;"",תשלוםמתוכנן,"")</f>
        <v>1682.5633783694136</v>
      </c>
      <c r="F35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3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35" s="17">
        <f ca="1">IF(לוח_זמנים_לתשלומים[[#This Row],[מס'' תשלום]]&lt;&gt;"",לוח_זמנים_לתשלומים[[#This Row],[סך התשלומים]]-לוח_זמנים_לתשלומים[[#This Row],[ריבית]],"")</f>
        <v>1537.8246240251249</v>
      </c>
      <c r="I35" s="17">
        <f ca="1">IF(לוח_זמנים_לתשלומים[[#This Row],[מס'' תשלום]]&lt;&gt;"",לוח_זמנים_לתשלומים[[#This Row],[יתרת פתיחה]]*(InterestRate/PaymentsPerYear),"")</f>
        <v>144.73875434428879</v>
      </c>
      <c r="J3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123578.51683480397</v>
      </c>
      <c r="K35" s="17">
        <f ca="1">IF(לוח_זמנים_לתשלומים[[#This Row],[מס'' תשלום]]&lt;&gt;"",SUM(INDEX(לוח_זמנים_לתשלומים[ריבית],1,1):לוח_זמנים_לתשלומים[[#This Row],[ריבית]]),"")</f>
        <v>3960.0379156699605</v>
      </c>
    </row>
    <row r="36" spans="1:11" x14ac:dyDescent="0.25">
      <c r="A36" s="1"/>
      <c r="B36" s="6">
        <f ca="1">IF(LoanIsGood,IF(ROW()-ROW(לוח_זמנים_לתשלומים[[#Headers],[מס'' תשלום]])&gt;מספרתשלומיםמתוכננים,"",ROW()-ROW(לוח_זמנים_לתשלומים[[#Headers],[מס'' תשלום]])),"")</f>
        <v>25</v>
      </c>
      <c r="C36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44735</v>
      </c>
      <c r="D36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123578.51683480397</v>
      </c>
      <c r="E36" s="17">
        <f ca="1">IF(לוח_זמנים_לתשלומים[[#This Row],[מס'' תשלום]]&lt;&gt;"",תשלוםמתוכנן,"")</f>
        <v>1682.5633783694136</v>
      </c>
      <c r="F36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3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36" s="17">
        <f ca="1">IF(לוח_זמנים_לתשלומים[[#This Row],[מס'' תשלום]]&lt;&gt;"",לוח_זמנים_לתשלומים[[#This Row],[סך התשלומים]]-לוח_זמנים_לתשלומים[[#This Row],[ריבית]],"")</f>
        <v>1539.6036308110179</v>
      </c>
      <c r="I36" s="17">
        <f ca="1">IF(לוח_זמנים_לתשלומים[[#This Row],[מס'' תשלום]]&lt;&gt;"",לוח_זמנים_לתשלומים[[#This Row],[יתרת פתיחה]]*(InterestRate/PaymentsPerYear),"")</f>
        <v>142.95974755839572</v>
      </c>
      <c r="J3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122038.91320399295</v>
      </c>
      <c r="K36" s="17">
        <f ca="1">IF(לוח_זמנים_לתשלומים[[#This Row],[מס'' תשלום]]&lt;&gt;"",SUM(INDEX(לוח_זמנים_לתשלומים[ריבית],1,1):לוח_זמנים_לתשלומים[[#This Row],[ריבית]]),"")</f>
        <v>4102.997663228356</v>
      </c>
    </row>
    <row r="37" spans="1:11" x14ac:dyDescent="0.25">
      <c r="A37" s="1"/>
      <c r="B37" s="6">
        <f ca="1">IF(LoanIsGood,IF(ROW()-ROW(לוח_זמנים_לתשלומים[[#Headers],[מס'' תשלום]])&gt;מספרתשלומיםמתוכננים,"",ROW()-ROW(לוח_זמנים_לתשלומים[[#Headers],[מס'' תשלום]])),"")</f>
        <v>26</v>
      </c>
      <c r="C37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44765</v>
      </c>
      <c r="D37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122038.91320399295</v>
      </c>
      <c r="E37" s="17">
        <f ca="1">IF(לוח_זמנים_לתשלומים[[#This Row],[מס'' תשלום]]&lt;&gt;"",תשלוםמתוכנן,"")</f>
        <v>1682.5633783694136</v>
      </c>
      <c r="F37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3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37" s="17">
        <f ca="1">IF(לוח_זמנים_לתשלומים[[#This Row],[מס'' תשלום]]&lt;&gt;"",לוח_זמנים_לתשלומים[[#This Row],[סך התשלומים]]-לוח_זמנים_לתשלומים[[#This Row],[ריבית]],"")</f>
        <v>1541.3846956112611</v>
      </c>
      <c r="I37" s="17">
        <f ca="1">IF(לוח_זמנים_לתשלומים[[#This Row],[מס'' תשלום]]&lt;&gt;"",לוח_זמנים_לתשלומים[[#This Row],[יתרת פתיחה]]*(InterestRate/PaymentsPerYear),"")</f>
        <v>141.17868275815252</v>
      </c>
      <c r="J3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120497.52850838169</v>
      </c>
      <c r="K37" s="17">
        <f ca="1">IF(לוח_זמנים_לתשלומים[[#This Row],[מס'' תשלום]]&lt;&gt;"",SUM(INDEX(לוח_זמנים_לתשלומים[ריבית],1,1):לוח_זמנים_לתשלומים[[#This Row],[ריבית]]),"")</f>
        <v>4244.1763459865087</v>
      </c>
    </row>
    <row r="38" spans="1:11" x14ac:dyDescent="0.25">
      <c r="A38" s="1"/>
      <c r="B38" s="6">
        <f ca="1">IF(LoanIsGood,IF(ROW()-ROW(לוח_זמנים_לתשלומים[[#Headers],[מס'' תשלום]])&gt;מספרתשלומיםמתוכננים,"",ROW()-ROW(לוח_זמנים_לתשלומים[[#Headers],[מס'' תשלום]])),"")</f>
        <v>27</v>
      </c>
      <c r="C38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44796</v>
      </c>
      <c r="D38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120497.52850838169</v>
      </c>
      <c r="E38" s="17">
        <f ca="1">IF(לוח_זמנים_לתשלומים[[#This Row],[מס'' תשלום]]&lt;&gt;"",תשלוםמתוכנן,"")</f>
        <v>1682.5633783694136</v>
      </c>
      <c r="F38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3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38" s="17">
        <f ca="1">IF(לוח_זמנים_לתשלומים[[#This Row],[מס'' תשלום]]&lt;&gt;"",לוח_זמנים_לתשלומים[[#This Row],[סך התשלומים]]-לוח_זמנים_לתשלומים[[#This Row],[ריבית]],"")</f>
        <v>1543.1678208066342</v>
      </c>
      <c r="I38" s="17">
        <f ca="1">IF(לוח_זמנים_לתשלומים[[#This Row],[מס'' תשלום]]&lt;&gt;"",לוח_זמנים_לתשלומים[[#This Row],[יתרת פתיחה]]*(InterestRate/PaymentsPerYear),"")</f>
        <v>139.39555756277954</v>
      </c>
      <c r="J3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118954.36068757506</v>
      </c>
      <c r="K38" s="17">
        <f ca="1">IF(לוח_זמנים_לתשלומים[[#This Row],[מס'' תשלום]]&lt;&gt;"",SUM(INDEX(לוח_זמנים_לתשלומים[ריבית],1,1):לוח_זמנים_לתשלומים[[#This Row],[ריבית]]),"")</f>
        <v>4383.5719035492884</v>
      </c>
    </row>
    <row r="39" spans="1:11" x14ac:dyDescent="0.25">
      <c r="A39" s="1"/>
      <c r="B39" s="6">
        <f ca="1">IF(LoanIsGood,IF(ROW()-ROW(לוח_זמנים_לתשלומים[[#Headers],[מס'' תשלום]])&gt;מספרתשלומיםמתוכננים,"",ROW()-ROW(לוח_זמנים_לתשלומים[[#Headers],[מס'' תשלום]])),"")</f>
        <v>28</v>
      </c>
      <c r="C39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44827</v>
      </c>
      <c r="D39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118954.36068757506</v>
      </c>
      <c r="E39" s="17">
        <f ca="1">IF(לוח_זמנים_לתשלומים[[#This Row],[מס'' תשלום]]&lt;&gt;"",תשלוםמתוכנן,"")</f>
        <v>1682.5633783694136</v>
      </c>
      <c r="F39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3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39" s="17">
        <f ca="1">IF(לוח_זמנים_לתשלומים[[#This Row],[מס'' תשלום]]&lt;&gt;"",לוח_זמנים_לתשלומים[[#This Row],[סך התשלומים]]-לוח_זמנים_לתשלומים[[#This Row],[ריבית]],"")</f>
        <v>1544.9530087806706</v>
      </c>
      <c r="I39" s="17">
        <f ca="1">IF(לוח_זמנים_לתשלומים[[#This Row],[מס'' תשלום]]&lt;&gt;"",לוח_זמנים_לתשלומים[[#This Row],[יתרת פתיחה]]*(InterestRate/PaymentsPerYear),"")</f>
        <v>137.61036958874308</v>
      </c>
      <c r="J3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117409.40767879438</v>
      </c>
      <c r="K39" s="17">
        <f ca="1">IF(לוח_זמנים_לתשלומים[[#This Row],[מס'' תשלום]]&lt;&gt;"",SUM(INDEX(לוח_זמנים_לתשלומים[ריבית],1,1):לוח_זמנים_לתשלומים[[#This Row],[ריבית]]),"")</f>
        <v>4521.1822731380316</v>
      </c>
    </row>
    <row r="40" spans="1:11" x14ac:dyDescent="0.25">
      <c r="A40" s="1"/>
      <c r="B40" s="6">
        <f ca="1">IF(LoanIsGood,IF(ROW()-ROW(לוח_זמנים_לתשלומים[[#Headers],[מס'' תשלום]])&gt;מספרתשלומיםמתוכננים,"",ROW()-ROW(לוח_זמנים_לתשלומים[[#Headers],[מס'' תשלום]])),"")</f>
        <v>29</v>
      </c>
      <c r="C40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44857</v>
      </c>
      <c r="D40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117409.40767879438</v>
      </c>
      <c r="E40" s="17">
        <f ca="1">IF(לוח_זמנים_לתשלומים[[#This Row],[מס'' תשלום]]&lt;&gt;"",תשלוםמתוכנן,"")</f>
        <v>1682.5633783694136</v>
      </c>
      <c r="F40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4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40" s="17">
        <f ca="1">IF(לוח_זמנים_לתשלומים[[#This Row],[מס'' תשלום]]&lt;&gt;"",לוח_זמנים_לתשלומים[[#This Row],[סך התשלומים]]-לוח_זמנים_לתשלומים[[#This Row],[ריבית]],"")</f>
        <v>1546.7402619196616</v>
      </c>
      <c r="I40" s="17">
        <f ca="1">IF(לוח_זמנים_לתשלומים[[#This Row],[מס'' תשלום]]&lt;&gt;"",לוח_זמנים_לתשלומים[[#This Row],[יתרת פתיחה]]*(InterestRate/PaymentsPerYear),"")</f>
        <v>135.82311644975195</v>
      </c>
      <c r="J4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115862.66741687471</v>
      </c>
      <c r="K40" s="17">
        <f ca="1">IF(לוח_זמנים_לתשלומים[[#This Row],[מס'' תשלום]]&lt;&gt;"",SUM(INDEX(לוח_זמנים_לתשלומים[ריבית],1,1):לוח_זמנים_לתשלומים[[#This Row],[ריבית]]),"")</f>
        <v>4657.0053895877836</v>
      </c>
    </row>
    <row r="41" spans="1:11" x14ac:dyDescent="0.25">
      <c r="A41" s="1"/>
      <c r="B41" s="6">
        <f ca="1">IF(LoanIsGood,IF(ROW()-ROW(לוח_זמנים_לתשלומים[[#Headers],[מס'' תשלום]])&gt;מספרתשלומיםמתוכננים,"",ROW()-ROW(לוח_זמנים_לתשלומים[[#Headers],[מס'' תשלום]])),"")</f>
        <v>30</v>
      </c>
      <c r="C41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44888</v>
      </c>
      <c r="D41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115862.66741687471</v>
      </c>
      <c r="E41" s="17">
        <f ca="1">IF(לוח_זמנים_לתשלומים[[#This Row],[מס'' תשלום]]&lt;&gt;"",תשלוםמתוכנן,"")</f>
        <v>1682.5633783694136</v>
      </c>
      <c r="F41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4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41" s="17">
        <f ca="1">IF(לוח_זמנים_לתשלומים[[#This Row],[מס'' תשלום]]&lt;&gt;"",לוח_זמנים_לתשלומים[[#This Row],[סך התשלומים]]-לוח_זמנים_לתשלומים[[#This Row],[ריבית]],"")</f>
        <v>1548.5295826126589</v>
      </c>
      <c r="I41" s="17">
        <f ca="1">IF(לוח_זמנים_לתשלומים[[#This Row],[מס'' תשלום]]&lt;&gt;"",לוח_זמנים_לתשלומים[[#This Row],[יתרת פתיחה]]*(InterestRate/PaymentsPerYear),"")</f>
        <v>134.03379575675456</v>
      </c>
      <c r="J4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114314.13783426206</v>
      </c>
      <c r="K41" s="17">
        <f ca="1">IF(לוח_זמנים_לתשלומים[[#This Row],[מס'' תשלום]]&lt;&gt;"",SUM(INDEX(לוח_זמנים_לתשלומים[ריבית],1,1):לוח_זמנים_לתשלומים[[#This Row],[ריבית]]),"")</f>
        <v>4791.0391853445381</v>
      </c>
    </row>
    <row r="42" spans="1:11" x14ac:dyDescent="0.25">
      <c r="A42" s="1"/>
      <c r="B42" s="6">
        <f ca="1">IF(LoanIsGood,IF(ROW()-ROW(לוח_זמנים_לתשלומים[[#Headers],[מס'' תשלום]])&gt;מספרתשלומיםמתוכננים,"",ROW()-ROW(לוח_זמנים_לתשלומים[[#Headers],[מס'' תשלום]])),"")</f>
        <v>31</v>
      </c>
      <c r="C42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44918</v>
      </c>
      <c r="D42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114314.13783426206</v>
      </c>
      <c r="E42" s="17">
        <f ca="1">IF(לוח_זמנים_לתשלומים[[#This Row],[מס'' תשלום]]&lt;&gt;"",תשלוםמתוכנן,"")</f>
        <v>1682.5633783694136</v>
      </c>
      <c r="F42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4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42" s="17">
        <f ca="1">IF(לוח_זמנים_לתשלומים[[#This Row],[מס'' תשלום]]&lt;&gt;"",לוח_זמנים_לתשלומים[[#This Row],[סך התשלומים]]-לוח_זמנים_לתשלומים[[#This Row],[ריבית]],"")</f>
        <v>1550.3209732514781</v>
      </c>
      <c r="I42" s="17">
        <f ca="1">IF(לוח_זמנים_לתשלומים[[#This Row],[מס'' תשלום]]&lt;&gt;"",לוח_זמנים_לתשלומים[[#This Row],[יתרת פתיחה]]*(InterestRate/PaymentsPerYear),"")</f>
        <v>132.24240511793548</v>
      </c>
      <c r="J4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112763.81686101058</v>
      </c>
      <c r="K42" s="17">
        <f ca="1">IF(לוח_זמנים_לתשלומים[[#This Row],[מס'' תשלום]]&lt;&gt;"",SUM(INDEX(לוח_זמנים_לתשלומים[ריבית],1,1):לוח_זמנים_לתשלומים[[#This Row],[ריבית]]),"")</f>
        <v>4923.2815904624731</v>
      </c>
    </row>
    <row r="43" spans="1:11" x14ac:dyDescent="0.25">
      <c r="A43" s="1"/>
      <c r="B43" s="6">
        <f ca="1">IF(LoanIsGood,IF(ROW()-ROW(לוח_זמנים_לתשלומים[[#Headers],[מס'' תשלום]])&gt;מספרתשלומיםמתוכננים,"",ROW()-ROW(לוח_זמנים_לתשלומים[[#Headers],[מס'' תשלום]])),"")</f>
        <v>32</v>
      </c>
      <c r="C43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44949</v>
      </c>
      <c r="D43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112763.81686101058</v>
      </c>
      <c r="E43" s="17">
        <f ca="1">IF(לוח_זמנים_לתשלומים[[#This Row],[מס'' תשלום]]&lt;&gt;"",תשלוםמתוכנן,"")</f>
        <v>1682.5633783694136</v>
      </c>
      <c r="F43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4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43" s="17">
        <f ca="1">IF(לוח_זמנים_לתשלומים[[#This Row],[מס'' תשלום]]&lt;&gt;"",לוח_זמנים_לתשלומים[[#This Row],[סך התשלומים]]-לוח_זמנים_לתשלומים[[#This Row],[ריבית]],"")</f>
        <v>1552.1144362307011</v>
      </c>
      <c r="I43" s="17">
        <f ca="1">IF(לוח_זמנים_לתשלומים[[#This Row],[מס'' תשלום]]&lt;&gt;"",לוח_זמנים_לתשלומים[[#This Row],[יתרת פתיחה]]*(InterestRate/PaymentsPerYear),"")</f>
        <v>130.4489421387124</v>
      </c>
      <c r="J4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111211.70242477988</v>
      </c>
      <c r="K43" s="17">
        <f ca="1">IF(לוח_זמנים_לתשלומים[[#This Row],[מס'' תשלום]]&lt;&gt;"",SUM(INDEX(לוח_זמנים_לתשלומים[ריבית],1,1):לוח_זמנים_לתשלומים[[#This Row],[ריבית]]),"")</f>
        <v>5053.7305326011856</v>
      </c>
    </row>
    <row r="44" spans="1:11" x14ac:dyDescent="0.25">
      <c r="A44" s="1"/>
      <c r="B44" s="6">
        <f ca="1">IF(LoanIsGood,IF(ROW()-ROW(לוח_זמנים_לתשלומים[[#Headers],[מס'' תשלום]])&gt;מספרתשלומיםמתוכננים,"",ROW()-ROW(לוח_זמנים_לתשלומים[[#Headers],[מס'' תשלום]])),"")</f>
        <v>33</v>
      </c>
      <c r="C44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44980</v>
      </c>
      <c r="D44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111211.70242477988</v>
      </c>
      <c r="E44" s="17">
        <f ca="1">IF(לוח_זמנים_לתשלומים[[#This Row],[מס'' תשלום]]&lt;&gt;"",תשלוםמתוכנן,"")</f>
        <v>1682.5633783694136</v>
      </c>
      <c r="F44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4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44" s="17">
        <f ca="1">IF(לוח_זמנים_לתשלומים[[#This Row],[מס'' תשלום]]&lt;&gt;"",לוח_זמנים_לתשלומים[[#This Row],[סך התשלומים]]-לוח_זמנים_לתשלומים[[#This Row],[ריבית]],"")</f>
        <v>1553.9099739476808</v>
      </c>
      <c r="I44" s="17">
        <f ca="1">IF(לוח_זמנים_לתשלומים[[#This Row],[מס'' תשלום]]&lt;&gt;"",לוח_זמנים_לתשלומים[[#This Row],[יתרת פתיחה]]*(InterestRate/PaymentsPerYear),"")</f>
        <v>128.65340442173286</v>
      </c>
      <c r="J4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109657.7924508322</v>
      </c>
      <c r="K44" s="17">
        <f ca="1">IF(לוח_זמנים_לתשלומים[[#This Row],[מס'' תשלום]]&lt;&gt;"",SUM(INDEX(לוח_זמנים_לתשלומים[ריבית],1,1):לוח_זמנים_לתשלומים[[#This Row],[ריבית]]),"")</f>
        <v>5182.3839370229189</v>
      </c>
    </row>
    <row r="45" spans="1:11" x14ac:dyDescent="0.25">
      <c r="A45" s="1"/>
      <c r="B45" s="6">
        <f ca="1">IF(LoanIsGood,IF(ROW()-ROW(לוח_זמנים_לתשלומים[[#Headers],[מס'' תשלום]])&gt;מספרתשלומיםמתוכננים,"",ROW()-ROW(לוח_זמנים_לתשלומים[[#Headers],[מס'' תשלום]])),"")</f>
        <v>34</v>
      </c>
      <c r="C45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45008</v>
      </c>
      <c r="D45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109657.7924508322</v>
      </c>
      <c r="E45" s="17">
        <f ca="1">IF(לוח_זמנים_לתשלומים[[#This Row],[מס'' תשלום]]&lt;&gt;"",תשלוםמתוכנן,"")</f>
        <v>1682.5633783694136</v>
      </c>
      <c r="F45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4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45" s="17">
        <f ca="1">IF(לוח_זמנים_לתשלומים[[#This Row],[מס'' תשלום]]&lt;&gt;"",לוח_זמנים_לתשלומים[[#This Row],[סך התשלומים]]-לוח_זמנים_לתשלומים[[#This Row],[ריבית]],"")</f>
        <v>1555.7075888025427</v>
      </c>
      <c r="I45" s="17">
        <f ca="1">IF(לוח_זמנים_לתשלומים[[#This Row],[מס'' תשלום]]&lt;&gt;"",לוח_זמנים_לתשלומים[[#This Row],[יתרת פתיחה]]*(InterestRate/PaymentsPerYear),"")</f>
        <v>126.85578956687105</v>
      </c>
      <c r="J4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108102.08486202966</v>
      </c>
      <c r="K45" s="17">
        <f ca="1">IF(לוח_זמנים_לתשלומים[[#This Row],[מס'' תשלום]]&lt;&gt;"",SUM(INDEX(לוח_זמנים_לתשלומים[ריבית],1,1):לוח_זמנים_לתשלומים[[#This Row],[ריבית]]),"")</f>
        <v>5309.2397265897898</v>
      </c>
    </row>
    <row r="46" spans="1:11" x14ac:dyDescent="0.25">
      <c r="A46" s="1"/>
      <c r="B46" s="6">
        <f ca="1">IF(LoanIsGood,IF(ROW()-ROW(לוח_זמנים_לתשלומים[[#Headers],[מס'' תשלום]])&gt;מספרתשלומיםמתוכננים,"",ROW()-ROW(לוח_זמנים_לתשלומים[[#Headers],[מס'' תשלום]])),"")</f>
        <v>35</v>
      </c>
      <c r="C46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45039</v>
      </c>
      <c r="D46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108102.08486202966</v>
      </c>
      <c r="E46" s="17">
        <f ca="1">IF(לוח_זמנים_לתשלומים[[#This Row],[מס'' תשלום]]&lt;&gt;"",תשלוםמתוכנן,"")</f>
        <v>1682.5633783694136</v>
      </c>
      <c r="F46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4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46" s="17">
        <f ca="1">IF(לוח_זמנים_לתשלומים[[#This Row],[מס'' תשלום]]&lt;&gt;"",לוח_זמנים_לתשלומים[[#This Row],[סך התשלומים]]-לוח_זמנים_לתשלומים[[#This Row],[ריבית]],"")</f>
        <v>1557.507283198189</v>
      </c>
      <c r="I46" s="17">
        <f ca="1">IF(לוח_זמנים_לתשלומים[[#This Row],[מס'' תשלום]]&lt;&gt;"",לוח_זמנים_לתשלומים[[#This Row],[יתרת פתיחה]]*(InterestRate/PaymentsPerYear),"")</f>
        <v>125.05609517122464</v>
      </c>
      <c r="J4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106544.57757883146</v>
      </c>
      <c r="K46" s="17">
        <f ca="1">IF(לוח_זמנים_לתשלומים[[#This Row],[מס'' תשלום]]&lt;&gt;"",SUM(INDEX(לוח_זמנים_לתשלומים[ריבית],1,1):לוח_זמנים_לתשלומים[[#This Row],[ריבית]]),"")</f>
        <v>5434.2958217610148</v>
      </c>
    </row>
    <row r="47" spans="1:11" x14ac:dyDescent="0.25">
      <c r="A47" s="1"/>
      <c r="B47" s="6">
        <f ca="1">IF(LoanIsGood,IF(ROW()-ROW(לוח_זמנים_לתשלומים[[#Headers],[מס'' תשלום]])&gt;מספרתשלומיםמתוכננים,"",ROW()-ROW(לוח_זמנים_לתשלומים[[#Headers],[מס'' תשלום]])),"")</f>
        <v>36</v>
      </c>
      <c r="C47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45069</v>
      </c>
      <c r="D47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106544.57757883146</v>
      </c>
      <c r="E47" s="17">
        <f ca="1">IF(לוח_זמנים_לתשלומים[[#This Row],[מס'' תשלום]]&lt;&gt;"",תשלוםמתוכנן,"")</f>
        <v>1682.5633783694136</v>
      </c>
      <c r="F47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4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47" s="17">
        <f ca="1">IF(לוח_זמנים_לתשלומים[[#This Row],[מס'' תשלום]]&lt;&gt;"",לוח_זמנים_לתשלומים[[#This Row],[סך התשלומים]]-לוח_זמנים_לתשלומים[[#This Row],[ריבית]],"")</f>
        <v>1559.3090595403021</v>
      </c>
      <c r="I47" s="17">
        <f ca="1">IF(לוח_זמנים_לתשלומים[[#This Row],[מס'' תשלום]]&lt;&gt;"",לוח_זמנים_לתשלומים[[#This Row],[יתרת פתיחה]]*(InterestRate/PaymentsPerYear),"")</f>
        <v>123.25431882911153</v>
      </c>
      <c r="J4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104985.26851929116</v>
      </c>
      <c r="K47" s="17">
        <f ca="1">IF(לוח_זמנים_לתשלומים[[#This Row],[מס'' תשלום]]&lt;&gt;"",SUM(INDEX(לוח_זמנים_לתשלומים[ריבית],1,1):לוח_זמנים_לתשלומים[[#This Row],[ריבית]]),"")</f>
        <v>5557.5501405901268</v>
      </c>
    </row>
    <row r="48" spans="1:11" x14ac:dyDescent="0.25">
      <c r="A48" s="1"/>
      <c r="B48" s="6">
        <f ca="1">IF(LoanIsGood,IF(ROW()-ROW(לוח_זמנים_לתשלומים[[#Headers],[מס'' תשלום]])&gt;מספרתשלומיםמתוכננים,"",ROW()-ROW(לוח_זמנים_לתשלומים[[#Headers],[מס'' תשלום]])),"")</f>
        <v>37</v>
      </c>
      <c r="C48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45100</v>
      </c>
      <c r="D48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104985.26851929116</v>
      </c>
      <c r="E48" s="17">
        <f ca="1">IF(לוח_זמנים_לתשלומים[[#This Row],[מס'' תשלום]]&lt;&gt;"",תשלוםמתוכנן,"")</f>
        <v>1682.5633783694136</v>
      </c>
      <c r="F48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4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48" s="17">
        <f ca="1">IF(לוח_זמנים_לתשלומים[[#This Row],[מס'' תשלום]]&lt;&gt;"",לוח_זמנים_לתשלומים[[#This Row],[סך התשלומים]]-לוח_זמנים_לתשלומים[[#This Row],[ריבית]],"")</f>
        <v>1561.112920237347</v>
      </c>
      <c r="I48" s="17">
        <f ca="1">IF(לוח_זמנים_לתשלומים[[#This Row],[מס'' תשלום]]&lt;&gt;"",לוח_זמנים_לתשלומים[[#This Row],[יתרת פתיחה]]*(InterestRate/PaymentsPerYear),"")</f>
        <v>121.45045813206666</v>
      </c>
      <c r="J4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103424.15559905382</v>
      </c>
      <c r="K48" s="17">
        <f ca="1">IF(לוח_זמנים_לתשלומים[[#This Row],[מס'' תשלום]]&lt;&gt;"",SUM(INDEX(לוח_זמנים_לתשלומים[ריבית],1,1):לוח_זמנים_לתשלומים[[#This Row],[ריבית]]),"")</f>
        <v>5679.0005987221939</v>
      </c>
    </row>
    <row r="49" spans="1:11" x14ac:dyDescent="0.25">
      <c r="A49" s="1"/>
      <c r="B49" s="6">
        <f ca="1">IF(LoanIsGood,IF(ROW()-ROW(לוח_זמנים_לתשלומים[[#Headers],[מס'' תשלום]])&gt;מספרתשלומיםמתוכננים,"",ROW()-ROW(לוח_זמנים_לתשלומים[[#Headers],[מס'' תשלום]])),"")</f>
        <v>38</v>
      </c>
      <c r="C49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45130</v>
      </c>
      <c r="D49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103424.15559905382</v>
      </c>
      <c r="E49" s="17">
        <f ca="1">IF(לוח_זמנים_לתשלומים[[#This Row],[מס'' תשלום]]&lt;&gt;"",תשלוםמתוכנן,"")</f>
        <v>1682.5633783694136</v>
      </c>
      <c r="F49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4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49" s="17">
        <f ca="1">IF(לוח_זמנים_לתשלומים[[#This Row],[מס'' תשלום]]&lt;&gt;"",לוח_זמנים_לתשלומים[[#This Row],[סך התשלומים]]-לוח_זמנים_לתשלומים[[#This Row],[ריבית]],"")</f>
        <v>1562.9188677005748</v>
      </c>
      <c r="I49" s="17">
        <f ca="1">IF(לוח_זמנים_לתשלומים[[#This Row],[מס'' תשלום]]&lt;&gt;"",לוח_זמנים_לתשלומים[[#This Row],[יתרת פתיחה]]*(InterestRate/PaymentsPerYear),"")</f>
        <v>119.64451066883875</v>
      </c>
      <c r="J4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101861.23673135324</v>
      </c>
      <c r="K49" s="17">
        <f ca="1">IF(לוח_זמנים_לתשלומים[[#This Row],[מס'' תשלום]]&lt;&gt;"",SUM(INDEX(לוח_זמנים_לתשלומים[ריבית],1,1):לוח_זמנים_לתשלומים[[#This Row],[ריבית]]),"")</f>
        <v>5798.6451093910327</v>
      </c>
    </row>
    <row r="50" spans="1:11" x14ac:dyDescent="0.25">
      <c r="A50" s="1"/>
      <c r="B50" s="6">
        <f ca="1">IF(LoanIsGood,IF(ROW()-ROW(לוח_זמנים_לתשלומים[[#Headers],[מס'' תשלום]])&gt;מספרתשלומיםמתוכננים,"",ROW()-ROW(לוח_זמנים_לתשלומים[[#Headers],[מס'' תשלום]])),"")</f>
        <v>39</v>
      </c>
      <c r="C50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45161</v>
      </c>
      <c r="D50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101861.23673135324</v>
      </c>
      <c r="E50" s="17">
        <f ca="1">IF(לוח_זמנים_לתשלומים[[#This Row],[מס'' תשלום]]&lt;&gt;"",תשלוםמתוכנן,"")</f>
        <v>1682.5633783694136</v>
      </c>
      <c r="F50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5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50" s="17">
        <f ca="1">IF(לוח_זמנים_לתשלומים[[#This Row],[מס'' תשלום]]&lt;&gt;"",לוח_זמנים_לתשלומים[[#This Row],[סך התשלומים]]-לוח_זמנים_לתשלומים[[#This Row],[ריבית]],"")</f>
        <v>1564.7269043440265</v>
      </c>
      <c r="I50" s="17">
        <f ca="1">IF(לוח_זמנים_לתשלומים[[#This Row],[מס'' תשלום]]&lt;&gt;"",לוח_זמנים_לתשלומים[[#This Row],[יתרת פתיחה]]*(InterestRate/PaymentsPerYear),"")</f>
        <v>117.83647402538713</v>
      </c>
      <c r="J5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100296.50982700921</v>
      </c>
      <c r="K50" s="17">
        <f ca="1">IF(לוח_זמנים_לתשלומים[[#This Row],[מס'' תשלום]]&lt;&gt;"",SUM(INDEX(לוח_זמנים_לתשלומים[ריבית],1,1):לוח_זמנים_לתשלומים[[#This Row],[ריבית]]),"")</f>
        <v>5916.4815834164201</v>
      </c>
    </row>
    <row r="51" spans="1:11" x14ac:dyDescent="0.25">
      <c r="A51" s="1"/>
      <c r="B51" s="6">
        <f ca="1">IF(LoanIsGood,IF(ROW()-ROW(לוח_זמנים_לתשלומים[[#Headers],[מס'' תשלום]])&gt;מספרתשלומיםמתוכננים,"",ROW()-ROW(לוח_זמנים_לתשלומים[[#Headers],[מס'' תשלום]])),"")</f>
        <v>40</v>
      </c>
      <c r="C51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45192</v>
      </c>
      <c r="D51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100296.50982700921</v>
      </c>
      <c r="E51" s="17">
        <f ca="1">IF(לוח_זמנים_לתשלומים[[#This Row],[מס'' תשלום]]&lt;&gt;"",תשלוםמתוכנן,"")</f>
        <v>1682.5633783694136</v>
      </c>
      <c r="F51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5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51" s="17">
        <f ca="1">IF(לוח_זמנים_לתשלומים[[#This Row],[מס'' תשלום]]&lt;&gt;"",לוח_זמנים_לתשלומים[[#This Row],[סך התשלומים]]-לוח_זמנים_לתשלומים[[#This Row],[ריבית]],"")</f>
        <v>1566.5370325845352</v>
      </c>
      <c r="I51" s="17">
        <f ca="1">IF(לוח_זמנים_לתשלומים[[#This Row],[מס'' תשלום]]&lt;&gt;"",לוח_זמנים_לתשלומים[[#This Row],[יתרת פתיחה]]*(InterestRate/PaymentsPerYear),"")</f>
        <v>116.02634578487849</v>
      </c>
      <c r="J5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98729.972794424684</v>
      </c>
      <c r="K51" s="17">
        <f ca="1">IF(לוח_זמנים_לתשלומים[[#This Row],[מס'' תשלום]]&lt;&gt;"",SUM(INDEX(לוח_זמנים_לתשלומים[ריבית],1,1):לוח_זמנים_לתשלומים[[#This Row],[ריבית]]),"")</f>
        <v>6032.5079292012988</v>
      </c>
    </row>
    <row r="52" spans="1:11" x14ac:dyDescent="0.25">
      <c r="A52" s="1"/>
      <c r="B52" s="6">
        <f ca="1">IF(LoanIsGood,IF(ROW()-ROW(לוח_זמנים_לתשלומים[[#Headers],[מס'' תשלום]])&gt;מספרתשלומיםמתוכננים,"",ROW()-ROW(לוח_זמנים_לתשלומים[[#Headers],[מס'' תשלום]])),"")</f>
        <v>41</v>
      </c>
      <c r="C52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45222</v>
      </c>
      <c r="D52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98729.972794424684</v>
      </c>
      <c r="E52" s="17">
        <f ca="1">IF(לוח_זמנים_לתשלומים[[#This Row],[מס'' תשלום]]&lt;&gt;"",תשלוםמתוכנן,"")</f>
        <v>1682.5633783694136</v>
      </c>
      <c r="F52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5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52" s="17">
        <f ca="1">IF(לוח_זמנים_לתשלומים[[#This Row],[מס'' תשלום]]&lt;&gt;"",לוח_זמנים_לתשלומים[[#This Row],[סך התשלומים]]-לוח_זמנים_לתשלומים[[#This Row],[ריבית]],"")</f>
        <v>1568.34925484173</v>
      </c>
      <c r="I52" s="17">
        <f ca="1">IF(לוח_זמנים_לתשלומים[[#This Row],[מס'' תשלום]]&lt;&gt;"",לוח_זמנים_לתשלומים[[#This Row],[יתרת פתיחה]]*(InterestRate/PaymentsPerYear),"")</f>
        <v>114.21412352768361</v>
      </c>
      <c r="J5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97161.623539582957</v>
      </c>
      <c r="K52" s="17">
        <f ca="1">IF(לוח_זמנים_לתשלומים[[#This Row],[מס'' תשלום]]&lt;&gt;"",SUM(INDEX(לוח_זמנים_לתשלומים[ריבית],1,1):לוח_זמנים_לתשלומים[[#This Row],[ריבית]]),"")</f>
        <v>6146.7220527289828</v>
      </c>
    </row>
    <row r="53" spans="1:11" x14ac:dyDescent="0.25">
      <c r="A53" s="1"/>
      <c r="B53" s="6">
        <f ca="1">IF(LoanIsGood,IF(ROW()-ROW(לוח_זמנים_לתשלומים[[#Headers],[מס'' תשלום]])&gt;מספרתשלומיםמתוכננים,"",ROW()-ROW(לוח_זמנים_לתשלומים[[#Headers],[מס'' תשלום]])),"")</f>
        <v>42</v>
      </c>
      <c r="C53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45253</v>
      </c>
      <c r="D53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97161.623539582957</v>
      </c>
      <c r="E53" s="17">
        <f ca="1">IF(לוח_זמנים_לתשלומים[[#This Row],[מס'' תשלום]]&lt;&gt;"",תשלוםמתוכנן,"")</f>
        <v>1682.5633783694136</v>
      </c>
      <c r="F53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5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53" s="17">
        <f ca="1">IF(לוח_זמנים_לתשלומים[[#This Row],[מס'' תשלום]]&lt;&gt;"",לוח_זמנים_לתשלומים[[#This Row],[סך התשלומים]]-לוח_זמנים_לתשלומים[[#This Row],[ריבית]],"")</f>
        <v>1570.1635735380394</v>
      </c>
      <c r="I53" s="17">
        <f ca="1">IF(לוח_זמנים_לתשלומים[[#This Row],[מס'' תשלום]]&lt;&gt;"",לוח_זמנים_לתשלומים[[#This Row],[יתרת פתיחה]]*(InterestRate/PaymentsPerYear),"")</f>
        <v>112.39980483137421</v>
      </c>
      <c r="J5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95591.459966044917</v>
      </c>
      <c r="K53" s="17">
        <f ca="1">IF(לוח_זמנים_לתשלומים[[#This Row],[מס'' תשלום]]&lt;&gt;"",SUM(INDEX(לוח_זמנים_לתשלומים[ריבית],1,1):לוח_זמנים_לתשלומים[[#This Row],[ריבית]]),"")</f>
        <v>6259.1218575603571</v>
      </c>
    </row>
    <row r="54" spans="1:11" x14ac:dyDescent="0.25">
      <c r="A54" s="1"/>
      <c r="B54" s="6">
        <f ca="1">IF(LoanIsGood,IF(ROW()-ROW(לוח_זמנים_לתשלומים[[#Headers],[מס'' תשלום]])&gt;מספרתשלומיםמתוכננים,"",ROW()-ROW(לוח_זמנים_לתשלומים[[#Headers],[מס'' תשלום]])),"")</f>
        <v>43</v>
      </c>
      <c r="C54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45283</v>
      </c>
      <c r="D54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95591.459966044917</v>
      </c>
      <c r="E54" s="17">
        <f ca="1">IF(לוח_זמנים_לתשלומים[[#This Row],[מס'' תשלום]]&lt;&gt;"",תשלוםמתוכנן,"")</f>
        <v>1682.5633783694136</v>
      </c>
      <c r="F54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5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54" s="17">
        <f ca="1">IF(לוח_זמנים_לתשלומים[[#This Row],[מס'' תשלום]]&lt;&gt;"",לוח_זמנים_לתשלומים[[#This Row],[סך התשלומים]]-לוח_זמנים_לתשלומים[[#This Row],[ריבית]],"")</f>
        <v>1571.979991098694</v>
      </c>
      <c r="I54" s="17">
        <f ca="1">IF(לוח_זמנים_לתשלומים[[#This Row],[מס'' תשלום]]&lt;&gt;"",לוח_זמנים_לתשלומים[[#This Row],[יתרת פתיחה]]*(InterestRate/PaymentsPerYear),"")</f>
        <v>110.58338727071963</v>
      </c>
      <c r="J5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94019.479974946225</v>
      </c>
      <c r="K54" s="17">
        <f ca="1">IF(לוח_זמנים_לתשלומים[[#This Row],[מס'' תשלום]]&lt;&gt;"",SUM(INDEX(לוח_זמנים_לתשלומים[ריבית],1,1):לוח_זמנים_לתשלומים[[#This Row],[ריבית]]),"")</f>
        <v>6369.7052448310769</v>
      </c>
    </row>
    <row r="55" spans="1:11" x14ac:dyDescent="0.25">
      <c r="A55" s="1"/>
      <c r="B55" s="6">
        <f ca="1">IF(LoanIsGood,IF(ROW()-ROW(לוח_זמנים_לתשלומים[[#Headers],[מס'' תשלום]])&gt;מספרתשלומיםמתוכננים,"",ROW()-ROW(לוח_זמנים_לתשלומים[[#Headers],[מס'' תשלום]])),"")</f>
        <v>44</v>
      </c>
      <c r="C55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45314</v>
      </c>
      <c r="D55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94019.479974946225</v>
      </c>
      <c r="E55" s="17">
        <f ca="1">IF(לוח_זמנים_לתשלומים[[#This Row],[מס'' תשלום]]&lt;&gt;"",תשלוםמתוכנן,"")</f>
        <v>1682.5633783694136</v>
      </c>
      <c r="F55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5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55" s="17">
        <f ca="1">IF(לוח_זמנים_לתשלומים[[#This Row],[מס'' תשלום]]&lt;&gt;"",לוח_זמנים_לתשלומים[[#This Row],[סך התשלומים]]-לוח_זמנים_לתשלומים[[#This Row],[ריבית]],"")</f>
        <v>1573.79850995173</v>
      </c>
      <c r="I55" s="17">
        <f ca="1">IF(לוח_זמנים_לתשלומים[[#This Row],[מס'' תשלום]]&lt;&gt;"",לוח_זמנים_לתשלומים[[#This Row],[יתרת פתיחה]]*(InterestRate/PaymentsPerYear),"")</f>
        <v>108.76486841768362</v>
      </c>
      <c r="J5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92445.681464994501</v>
      </c>
      <c r="K55" s="17">
        <f ca="1">IF(לוח_זמנים_לתשלומים[[#This Row],[מס'' תשלום]]&lt;&gt;"",SUM(INDEX(לוח_זמנים_לתשלומים[ריבית],1,1):לוח_זמנים_לתשלומים[[#This Row],[ריבית]]),"")</f>
        <v>6478.4701132487608</v>
      </c>
    </row>
    <row r="56" spans="1:11" x14ac:dyDescent="0.25">
      <c r="A56" s="1"/>
      <c r="B56" s="6">
        <f ca="1">IF(LoanIsGood,IF(ROW()-ROW(לוח_זמנים_לתשלומים[[#Headers],[מס'' תשלום]])&gt;מספרתשלומיםמתוכננים,"",ROW()-ROW(לוח_זמנים_לתשלומים[[#Headers],[מס'' תשלום]])),"")</f>
        <v>45</v>
      </c>
      <c r="C56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45345</v>
      </c>
      <c r="D56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92445.681464994501</v>
      </c>
      <c r="E56" s="17">
        <f ca="1">IF(לוח_זמנים_לתשלומים[[#This Row],[מס'' תשלום]]&lt;&gt;"",תשלוםמתוכנן,"")</f>
        <v>1682.5633783694136</v>
      </c>
      <c r="F56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5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56" s="17">
        <f ca="1">IF(לוח_זמנים_לתשלומים[[#This Row],[מס'' תשלום]]&lt;&gt;"",לוח_זמנים_לתשלומים[[#This Row],[סך התשלומים]]-לוח_זמנים_לתשלומים[[#This Row],[ריבית]],"")</f>
        <v>1575.6191325279924</v>
      </c>
      <c r="I56" s="17">
        <f ca="1">IF(לוח_זמנים_לתשלומים[[#This Row],[מס'' תשלום]]&lt;&gt;"",לוח_זמנים_לתשלומים[[#This Row],[יתרת פתיחה]]*(InterestRate/PaymentsPerYear),"")</f>
        <v>106.94424584142114</v>
      </c>
      <c r="J5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90870.062332466507</v>
      </c>
      <c r="K56" s="17">
        <f ca="1">IF(לוח_זמנים_לתשלומים[[#This Row],[מס'' תשלום]]&lt;&gt;"",SUM(INDEX(לוח_זמנים_לתשלומים[ריבית],1,1):לוח_זמנים_לתשלומים[[#This Row],[ריבית]]),"")</f>
        <v>6585.4143590901822</v>
      </c>
    </row>
    <row r="57" spans="1:11" x14ac:dyDescent="0.25">
      <c r="A57" s="1"/>
      <c r="B57" s="6">
        <f ca="1">IF(LoanIsGood,IF(ROW()-ROW(לוח_זמנים_לתשלומים[[#Headers],[מס'' תשלום]])&gt;מספרתשלומיםמתוכננים,"",ROW()-ROW(לוח_זמנים_לתשלומים[[#Headers],[מס'' תשלום]])),"")</f>
        <v>46</v>
      </c>
      <c r="C57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45374</v>
      </c>
      <c r="D57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90870.062332466507</v>
      </c>
      <c r="E57" s="17">
        <f ca="1">IF(לוח_זמנים_לתשלומים[[#This Row],[מס'' תשלום]]&lt;&gt;"",תשלוםמתוכנן,"")</f>
        <v>1682.5633783694136</v>
      </c>
      <c r="F57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5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57" s="17">
        <f ca="1">IF(לוח_זמנים_לתשלומים[[#This Row],[מס'' תשלום]]&lt;&gt;"",לוח_זמנים_לתשלומים[[#This Row],[סך התשלומים]]-לוח_זמנים_לתשלומים[[#This Row],[ריבית]],"")</f>
        <v>1577.4418612611387</v>
      </c>
      <c r="I57" s="17">
        <f ca="1">IF(לוח_זמנים_לתשלומים[[#This Row],[מס'' תשלום]]&lt;&gt;"",לוח_זמנים_לתשלומים[[#This Row],[יתרת פתיחה]]*(InterestRate/PaymentsPerYear),"")</f>
        <v>105.121517108275</v>
      </c>
      <c r="J5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89292.620471205373</v>
      </c>
      <c r="K57" s="17">
        <f ca="1">IF(לוח_זמנים_לתשלומים[[#This Row],[מס'' תשלום]]&lt;&gt;"",SUM(INDEX(לוח_זמנים_לתשלומים[ריבית],1,1):לוח_זמנים_לתשלומים[[#This Row],[ריבית]]),"")</f>
        <v>6690.5358761984571</v>
      </c>
    </row>
    <row r="58" spans="1:11" x14ac:dyDescent="0.25">
      <c r="A58" s="1"/>
      <c r="B58" s="6">
        <f ca="1">IF(LoanIsGood,IF(ROW()-ROW(לוח_זמנים_לתשלומים[[#Headers],[מס'' תשלום]])&gt;מספרתשלומיםמתוכננים,"",ROW()-ROW(לוח_זמנים_לתשלומים[[#Headers],[מס'' תשלום]])),"")</f>
        <v>47</v>
      </c>
      <c r="C58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45405</v>
      </c>
      <c r="D58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89292.620471205373</v>
      </c>
      <c r="E58" s="17">
        <f ca="1">IF(לוח_זמנים_לתשלומים[[#This Row],[מס'' תשלום]]&lt;&gt;"",תשלוםמתוכנן,"")</f>
        <v>1682.5633783694136</v>
      </c>
      <c r="F58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5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58" s="17">
        <f ca="1">IF(לוח_זמנים_לתשלומים[[#This Row],[מס'' תשלום]]&lt;&gt;"",לוח_זמנים_לתשלומים[[#This Row],[סך התשלומים]]-לוח_זמנים_לתשלומים[[#This Row],[ריבית]],"")</f>
        <v>1579.2666985876408</v>
      </c>
      <c r="I58" s="17">
        <f ca="1">IF(לוח_זמנים_לתשלומים[[#This Row],[מס'' תשלום]]&lt;&gt;"",לוח_זמנים_לתשלומים[[#This Row],[יתרת פתיחה]]*(InterestRate/PaymentsPerYear),"")</f>
        <v>103.29667978177274</v>
      </c>
      <c r="J5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87713.353772617731</v>
      </c>
      <c r="K58" s="17">
        <f ca="1">IF(לוח_זמנים_לתשלומים[[#This Row],[מס'' תשלום]]&lt;&gt;"",SUM(INDEX(לוח_זמנים_לתשלומים[ריבית],1,1):לוח_זמנים_לתשלומים[[#This Row],[ריבית]]),"")</f>
        <v>6793.8325559802297</v>
      </c>
    </row>
    <row r="59" spans="1:11" x14ac:dyDescent="0.25">
      <c r="A59" s="1"/>
      <c r="B59" s="6">
        <f ca="1">IF(LoanIsGood,IF(ROW()-ROW(לוח_זמנים_לתשלומים[[#Headers],[מס'' תשלום]])&gt;מספרתשלומיםמתוכננים,"",ROW()-ROW(לוח_זמנים_לתשלומים[[#Headers],[מס'' תשלום]])),"")</f>
        <v>48</v>
      </c>
      <c r="C59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45435</v>
      </c>
      <c r="D59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87713.353772617731</v>
      </c>
      <c r="E59" s="17">
        <f ca="1">IF(לוח_זמנים_לתשלומים[[#This Row],[מס'' תשלום]]&lt;&gt;"",תשלוםמתוכנן,"")</f>
        <v>1682.5633783694136</v>
      </c>
      <c r="F59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5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59" s="17">
        <f ca="1">IF(לוח_זמנים_לתשלומים[[#This Row],[מס'' תשלום]]&lt;&gt;"",לוח_זמנים_לתשלומים[[#This Row],[סך התשלומים]]-לוח_זמנים_לתשלומים[[#This Row],[ריבית]],"")</f>
        <v>1581.0936469467904</v>
      </c>
      <c r="I59" s="17">
        <f ca="1">IF(לוח_זמנים_לתשלומים[[#This Row],[מס'' תשלום]]&lt;&gt;"",לוח_זמנים_לתשלומים[[#This Row],[יתרת פתיחה]]*(InterestRate/PaymentsPerYear),"")</f>
        <v>101.46973142262327</v>
      </c>
      <c r="J5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86132.260125670946</v>
      </c>
      <c r="K59" s="17">
        <f ca="1">IF(לוח_זמנים_לתשלומים[[#This Row],[מס'' תשלום]]&lt;&gt;"",SUM(INDEX(לוח_זמנים_לתשלומים[ריבית],1,1):לוח_זמנים_לתשלומים[[#This Row],[ריבית]]),"")</f>
        <v>6895.3022874028529</v>
      </c>
    </row>
    <row r="60" spans="1:11" x14ac:dyDescent="0.25">
      <c r="A60" s="1"/>
      <c r="B60" s="6">
        <f ca="1">IF(LoanIsGood,IF(ROW()-ROW(לוח_זמנים_לתשלומים[[#Headers],[מס'' תשלום]])&gt;מספרתשלומיםמתוכננים,"",ROW()-ROW(לוח_זמנים_לתשלומים[[#Headers],[מס'' תשלום]])),"")</f>
        <v>49</v>
      </c>
      <c r="C60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45466</v>
      </c>
      <c r="D60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86132.260125670946</v>
      </c>
      <c r="E60" s="17">
        <f ca="1">IF(לוח_זמנים_לתשלומים[[#This Row],[מס'' תשלום]]&lt;&gt;"",תשלוםמתוכנן,"")</f>
        <v>1682.5633783694136</v>
      </c>
      <c r="F60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6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60" s="17">
        <f ca="1">IF(לוח_זמנים_לתשלומים[[#This Row],[מס'' תשלום]]&lt;&gt;"",לוח_זמנים_לתשלומים[[#This Row],[סך התשלומים]]-לוח_זמנים_לתשלומים[[#This Row],[ריבית]],"")</f>
        <v>1582.9227087806998</v>
      </c>
      <c r="I60" s="17">
        <f ca="1">IF(לוח_זמנים_לתשלומים[[#This Row],[מס'' תשלום]]&lt;&gt;"",לוח_זמנים_לתשלומים[[#This Row],[יתרת פתיחה]]*(InterestRate/PaymentsPerYear),"")</f>
        <v>99.640669588713664</v>
      </c>
      <c r="J6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84549.337416890252</v>
      </c>
      <c r="K60" s="17">
        <f ca="1">IF(לוח_זמנים_לתשלומים[[#This Row],[מס'' תשלום]]&lt;&gt;"",SUM(INDEX(לוח_זמנים_לתשלומים[ריבית],1,1):לוח_זמנים_לתשלומים[[#This Row],[ריבית]]),"")</f>
        <v>6994.9429569915665</v>
      </c>
    </row>
    <row r="61" spans="1:11" x14ac:dyDescent="0.25">
      <c r="A61" s="1"/>
      <c r="B61" s="6">
        <f ca="1">IF(LoanIsGood,IF(ROW()-ROW(לוח_זמנים_לתשלומים[[#Headers],[מס'' תשלום]])&gt;מספרתשלומיםמתוכננים,"",ROW()-ROW(לוח_זמנים_לתשלומים[[#Headers],[מס'' תשלום]])),"")</f>
        <v>50</v>
      </c>
      <c r="C61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45496</v>
      </c>
      <c r="D61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84549.337416890252</v>
      </c>
      <c r="E61" s="17">
        <f ca="1">IF(לוח_זמנים_לתשלומים[[#This Row],[מס'' תשלום]]&lt;&gt;"",תשלוםמתוכנן,"")</f>
        <v>1682.5633783694136</v>
      </c>
      <c r="F61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6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61" s="17">
        <f ca="1">IF(לוח_זמנים_לתשלומים[[#This Row],[מס'' תשלום]]&lt;&gt;"",לוח_זמנים_לתשלומים[[#This Row],[סך התשלומים]]-לוח_זמנים_לתשלומים[[#This Row],[ריבית]],"")</f>
        <v>1584.7538865343076</v>
      </c>
      <c r="I61" s="17">
        <f ca="1">IF(לוח_זמנים_לתשלומים[[#This Row],[מס'' תשלום]]&lt;&gt;"",לוח_זמנים_לתשלומים[[#This Row],[יתרת פתיחה]]*(InterestRate/PaymentsPerYear),"")</f>
        <v>97.809491835105874</v>
      </c>
      <c r="J6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82964.583530355943</v>
      </c>
      <c r="K61" s="17">
        <f ca="1">IF(לוח_זמנים_לתשלומים[[#This Row],[מס'' תשלום]]&lt;&gt;"",SUM(INDEX(לוח_זמנים_לתשלומים[ריבית],1,1):לוח_זמנים_לתשלומים[[#This Row],[ריבית]]),"")</f>
        <v>7092.7524488266727</v>
      </c>
    </row>
    <row r="62" spans="1:11" x14ac:dyDescent="0.25">
      <c r="A62" s="1"/>
      <c r="B62" s="6">
        <f ca="1">IF(LoanIsGood,IF(ROW()-ROW(לוח_זמנים_לתשלומים[[#Headers],[מס'' תשלום]])&gt;מספרתשלומיםמתוכננים,"",ROW()-ROW(לוח_זמנים_לתשלומים[[#Headers],[מס'' תשלום]])),"")</f>
        <v>51</v>
      </c>
      <c r="C62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45527</v>
      </c>
      <c r="D62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82964.583530355943</v>
      </c>
      <c r="E62" s="17">
        <f ca="1">IF(לוח_זמנים_לתשלומים[[#This Row],[מס'' תשלום]]&lt;&gt;"",תשלוםמתוכנן,"")</f>
        <v>1682.5633783694136</v>
      </c>
      <c r="F62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6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62" s="17">
        <f ca="1">IF(לוח_זמנים_לתשלומים[[#This Row],[מס'' תשלום]]&lt;&gt;"",לוח_זמנים_לתשלומים[[#This Row],[סך התשלומים]]-לוח_זמנים_לתשלומים[[#This Row],[ריבית]],"")</f>
        <v>1586.5871826553803</v>
      </c>
      <c r="I62" s="17">
        <f ca="1">IF(לוח_זמנים_לתשלומים[[#This Row],[מס'' תשלום]]&lt;&gt;"",לוח_זמנים_לתשלומים[[#This Row],[יתרת פתיחה]]*(InterestRate/PaymentsPerYear),"")</f>
        <v>95.976195714033423</v>
      </c>
      <c r="J6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81377.996347700566</v>
      </c>
      <c r="K62" s="17">
        <f ca="1">IF(לוח_זמנים_לתשלומים[[#This Row],[מס'' תשלום]]&lt;&gt;"",SUM(INDEX(לוח_זמנים_לתשלומים[ריבית],1,1):לוח_זמנים_לתשלומים[[#This Row],[ריבית]]),"")</f>
        <v>7188.7286445407062</v>
      </c>
    </row>
    <row r="63" spans="1:11" x14ac:dyDescent="0.25">
      <c r="A63" s="1"/>
      <c r="B63" s="6">
        <f ca="1">IF(LoanIsGood,IF(ROW()-ROW(לוח_זמנים_לתשלומים[[#Headers],[מס'' תשלום]])&gt;מספרתשלומיםמתוכננים,"",ROW()-ROW(לוח_זמנים_לתשלומים[[#Headers],[מס'' תשלום]])),"")</f>
        <v>52</v>
      </c>
      <c r="C63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45558</v>
      </c>
      <c r="D63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81377.996347700566</v>
      </c>
      <c r="E63" s="17">
        <f ca="1">IF(לוח_זמנים_לתשלומים[[#This Row],[מס'' תשלום]]&lt;&gt;"",תשלוםמתוכנן,"")</f>
        <v>1682.5633783694136</v>
      </c>
      <c r="F63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6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63" s="17">
        <f ca="1">IF(לוח_זמנים_לתשלומים[[#This Row],[מס'' תשלום]]&lt;&gt;"",לוח_זמנים_לתשלומים[[#This Row],[סך התשלומים]]-לוח_זמנים_לתשלומים[[#This Row],[ריבית]],"")</f>
        <v>1588.4225995945153</v>
      </c>
      <c r="I63" s="17">
        <f ca="1">IF(לוח_זמנים_לתשלומים[[#This Row],[מס'' תשלום]]&lt;&gt;"",לוח_זמנים_לתשלומים[[#This Row],[יתרת פתיחה]]*(InterestRate/PaymentsPerYear),"")</f>
        <v>94.140778774898266</v>
      </c>
      <c r="J6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79789.57374810605</v>
      </c>
      <c r="K63" s="17">
        <f ca="1">IF(לוח_זמנים_לתשלומים[[#This Row],[מס'' תשלום]]&lt;&gt;"",SUM(INDEX(לוח_זמנים_לתשלומים[ריבית],1,1):לוח_זמנים_לתשלומים[[#This Row],[ריבית]]),"")</f>
        <v>7282.8694233156048</v>
      </c>
    </row>
    <row r="64" spans="1:11" x14ac:dyDescent="0.25">
      <c r="A64" s="1"/>
      <c r="B64" s="6">
        <f ca="1">IF(LoanIsGood,IF(ROW()-ROW(לוח_זמנים_לתשלומים[[#Headers],[מס'' תשלום]])&gt;מספרתשלומיםמתוכננים,"",ROW()-ROW(לוח_זמנים_לתשלומים[[#Headers],[מס'' תשלום]])),"")</f>
        <v>53</v>
      </c>
      <c r="C64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45588</v>
      </c>
      <c r="D64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79789.57374810605</v>
      </c>
      <c r="E64" s="17">
        <f ca="1">IF(לוח_זמנים_לתשלומים[[#This Row],[מס'' תשלום]]&lt;&gt;"",תשלוםמתוכנן,"")</f>
        <v>1682.5633783694136</v>
      </c>
      <c r="F64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6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64" s="17">
        <f ca="1">IF(לוח_זמנים_לתשלומים[[#This Row],[מס'' תשלום]]&lt;&gt;"",לוח_זמנים_לתשלומים[[#This Row],[סך התשלומים]]-לוח_זמנים_לתשלומים[[#This Row],[ריבית]],"")</f>
        <v>1590.2601398051463</v>
      </c>
      <c r="I64" s="17">
        <f ca="1">IF(לוח_זמנים_לתשלומים[[#This Row],[מס'' תשלום]]&lt;&gt;"",לוח_זמנים_לתשלומים[[#This Row],[יתרת פתיחה]]*(InterestRate/PaymentsPerYear),"")</f>
        <v>92.303238564267346</v>
      </c>
      <c r="J6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78199.313608300901</v>
      </c>
      <c r="K64" s="17">
        <f ca="1">IF(לוח_זמנים_לתשלומים[[#This Row],[מס'' תשלום]]&lt;&gt;"",SUM(INDEX(לוח_זמנים_לתשלומים[ריבית],1,1):לוח_זמנים_לתשלומים[[#This Row],[ריבית]]),"")</f>
        <v>7375.1726618798721</v>
      </c>
    </row>
    <row r="65" spans="1:11" x14ac:dyDescent="0.25">
      <c r="A65" s="1"/>
      <c r="B65" s="6">
        <f ca="1">IF(LoanIsGood,IF(ROW()-ROW(לוח_זמנים_לתשלומים[[#Headers],[מס'' תשלום]])&gt;מספרתשלומיםמתוכננים,"",ROW()-ROW(לוח_זמנים_לתשלומים[[#Headers],[מס'' תשלום]])),"")</f>
        <v>54</v>
      </c>
      <c r="C65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45619</v>
      </c>
      <c r="D65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78199.313608300901</v>
      </c>
      <c r="E65" s="17">
        <f ca="1">IF(לוח_זמנים_לתשלומים[[#This Row],[מס'' תשלום]]&lt;&gt;"",תשלוםמתוכנן,"")</f>
        <v>1682.5633783694136</v>
      </c>
      <c r="F65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6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65" s="17">
        <f ca="1">IF(לוח_זמנים_לתשלומים[[#This Row],[מס'' תשלום]]&lt;&gt;"",לוח_זמנים_לתשלומים[[#This Row],[סך התשלומים]]-לוח_זמנים_לתשלומים[[#This Row],[ריבית]],"")</f>
        <v>1592.0998057435443</v>
      </c>
      <c r="I65" s="17">
        <f ca="1">IF(לוח_זמנים_לתשלומים[[#This Row],[מס'' תשלום]]&lt;&gt;"",לוח_זמנים_לתשלומים[[#This Row],[יתרת פתיחה]]*(InterestRate/PaymentsPerYear),"")</f>
        <v>90.463572625869418</v>
      </c>
      <c r="J6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76607.213802557351</v>
      </c>
      <c r="K65" s="17">
        <f ca="1">IF(לוח_זמנים_לתשלומים[[#This Row],[מס'' תשלום]]&lt;&gt;"",SUM(INDEX(לוח_זמנים_לתשלומים[ריבית],1,1):לוח_זמנים_לתשלומים[[#This Row],[ריבית]]),"")</f>
        <v>7465.6362345057414</v>
      </c>
    </row>
    <row r="66" spans="1:11" x14ac:dyDescent="0.25">
      <c r="A66" s="1"/>
      <c r="B66" s="6">
        <f ca="1">IF(LoanIsGood,IF(ROW()-ROW(לוח_זמנים_לתשלומים[[#Headers],[מס'' תשלום]])&gt;מספרתשלומיםמתוכננים,"",ROW()-ROW(לוח_זמנים_לתשלומים[[#Headers],[מס'' תשלום]])),"")</f>
        <v>55</v>
      </c>
      <c r="C66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45649</v>
      </c>
      <c r="D66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76607.213802557351</v>
      </c>
      <c r="E66" s="17">
        <f ca="1">IF(לוח_זמנים_לתשלומים[[#This Row],[מס'' תשלום]]&lt;&gt;"",תשלוםמתוכנן,"")</f>
        <v>1682.5633783694136</v>
      </c>
      <c r="F66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6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66" s="17">
        <f ca="1">IF(לוח_זמנים_לתשלומים[[#This Row],[מס'' תשלום]]&lt;&gt;"",לוח_זמנים_לתשלומים[[#This Row],[סך התשלומים]]-לוח_זמנים_לתשלומים[[#This Row],[ריבית]],"")</f>
        <v>1593.9415998688219</v>
      </c>
      <c r="I66" s="17">
        <f ca="1">IF(לוח_זמנים_לתשלומים[[#This Row],[מס'' תשלום]]&lt;&gt;"",לוח_זמנים_לתשלומים[[#This Row],[יתרת פתיחה]]*(InterestRate/PaymentsPerYear),"")</f>
        <v>88.621778500591759</v>
      </c>
      <c r="J6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75013.272202688531</v>
      </c>
      <c r="K66" s="17">
        <f ca="1">IF(לוח_זמנים_לתשלומים[[#This Row],[מס'' תשלום]]&lt;&gt;"",SUM(INDEX(לוח_זמנים_לתשלומים[ריבית],1,1):לוח_זמנים_לתשלומים[[#This Row],[ריבית]]),"")</f>
        <v>7554.2580130063334</v>
      </c>
    </row>
    <row r="67" spans="1:11" x14ac:dyDescent="0.25">
      <c r="A67" s="1"/>
      <c r="B67" s="6">
        <f ca="1">IF(LoanIsGood,IF(ROW()-ROW(לוח_זמנים_לתשלומים[[#Headers],[מס'' תשלום]])&gt;מספרתשלומיםמתוכננים,"",ROW()-ROW(לוח_זמנים_לתשלומים[[#Headers],[מס'' תשלום]])),"")</f>
        <v>56</v>
      </c>
      <c r="C67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45680</v>
      </c>
      <c r="D67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75013.272202688531</v>
      </c>
      <c r="E67" s="17">
        <f ca="1">IF(לוח_זמנים_לתשלומים[[#This Row],[מס'' תשלום]]&lt;&gt;"",תשלוםמתוכנן,"")</f>
        <v>1682.5633783694136</v>
      </c>
      <c r="F67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6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67" s="17">
        <f ca="1">IF(לוח_זמנים_לתשלומים[[#This Row],[מס'' תשלום]]&lt;&gt;"",לוח_זמנים_לתשלומים[[#This Row],[סך התשלומים]]-לוח_זמנים_לתשלומים[[#This Row],[ריבית]],"")</f>
        <v>1595.7855246429367</v>
      </c>
      <c r="I67" s="17">
        <f ca="1">IF(לוח_זמנים_לתשלומים[[#This Row],[מס'' תשלום]]&lt;&gt;"",לוח_זמנים_לתשלומים[[#This Row],[יתרת פתיחה]]*(InterestRate/PaymentsPerYear),"")</f>
        <v>86.777853726476849</v>
      </c>
      <c r="J6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73417.486678045592</v>
      </c>
      <c r="K67" s="17">
        <f ca="1">IF(לוח_זמנים_לתשלומים[[#This Row],[מס'' תשלום]]&lt;&gt;"",SUM(INDEX(לוח_זמנים_לתשלומים[ריבית],1,1):לוח_זמנים_לתשלומים[[#This Row],[ריבית]]),"")</f>
        <v>7641.0358667328101</v>
      </c>
    </row>
    <row r="68" spans="1:11" x14ac:dyDescent="0.25">
      <c r="A68" s="1"/>
      <c r="B68" s="6">
        <f ca="1">IF(LoanIsGood,IF(ROW()-ROW(לוח_זמנים_לתשלומים[[#Headers],[מס'' תשלום]])&gt;מספרתשלומיםמתוכננים,"",ROW()-ROW(לוח_זמנים_לתשלומים[[#Headers],[מס'' תשלום]])),"")</f>
        <v>57</v>
      </c>
      <c r="C68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45711</v>
      </c>
      <c r="D68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73417.486678045592</v>
      </c>
      <c r="E68" s="17">
        <f ca="1">IF(לוח_זמנים_לתשלומים[[#This Row],[מס'' תשלום]]&lt;&gt;"",תשלוםמתוכנן,"")</f>
        <v>1682.5633783694136</v>
      </c>
      <c r="F68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6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68" s="17">
        <f ca="1">IF(לוח_זמנים_לתשלומים[[#This Row],[מס'' תשלום]]&lt;&gt;"",לוח_זמנים_לתשלומים[[#This Row],[סך התשלומים]]-לוח_זמנים_לתשלומים[[#This Row],[ריבית]],"")</f>
        <v>1597.6315825306945</v>
      </c>
      <c r="I68" s="17">
        <f ca="1">IF(לוח_זמנים_לתשלומים[[#This Row],[מס'' תשלום]]&lt;&gt;"",לוח_זמנים_לתשלומים[[#This Row],[יתרת פתיחה]]*(InterestRate/PaymentsPerYear),"")</f>
        <v>84.931795838719069</v>
      </c>
      <c r="J6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71819.855095514897</v>
      </c>
      <c r="K68" s="17">
        <f ca="1">IF(לוח_זמנים_לתשלומים[[#This Row],[מס'' תשלום]]&lt;&gt;"",SUM(INDEX(לוח_זמנים_לתשלומים[ריבית],1,1):לוח_זמנים_לתשלומים[[#This Row],[ריבית]]),"")</f>
        <v>7725.9676625715292</v>
      </c>
    </row>
    <row r="69" spans="1:11" x14ac:dyDescent="0.25">
      <c r="A69" s="1"/>
      <c r="B69" s="6">
        <f ca="1">IF(LoanIsGood,IF(ROW()-ROW(לוח_זמנים_לתשלומים[[#Headers],[מס'' תשלום]])&gt;מספרתשלומיםמתוכננים,"",ROW()-ROW(לוח_זמנים_לתשלומים[[#Headers],[מס'' תשלום]])),"")</f>
        <v>58</v>
      </c>
      <c r="C69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45739</v>
      </c>
      <c r="D69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71819.855095514897</v>
      </c>
      <c r="E69" s="17">
        <f ca="1">IF(לוח_זמנים_לתשלומים[[#This Row],[מס'' תשלום]]&lt;&gt;"",תשלוםמתוכנן,"")</f>
        <v>1682.5633783694136</v>
      </c>
      <c r="F69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6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69" s="17">
        <f ca="1">IF(לוח_זמנים_לתשלומים[[#This Row],[מס'' תשלום]]&lt;&gt;"",לוח_זמנים_לתשלומים[[#This Row],[סך התשלומים]]-לוח_זמנים_לתשלומים[[#This Row],[ריבית]],"")</f>
        <v>1599.4797759997521</v>
      </c>
      <c r="I69" s="17">
        <f ca="1">IF(לוח_זמנים_לתשלומים[[#This Row],[מס'' תשלום]]&lt;&gt;"",לוח_זמנים_לתשלומים[[#This Row],[יתרת פתיחה]]*(InterestRate/PaymentsPerYear),"")</f>
        <v>83.083602369661477</v>
      </c>
      <c r="J6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70220.375319515151</v>
      </c>
      <c r="K69" s="17">
        <f ca="1">IF(לוח_זמנים_לתשלומים[[#This Row],[מס'' תשלום]]&lt;&gt;"",SUM(INDEX(לוח_זמנים_לתשלומים[ריבית],1,1):לוח_זמנים_לתשלומים[[#This Row],[ריבית]]),"")</f>
        <v>7809.0512649411903</v>
      </c>
    </row>
    <row r="70" spans="1:11" x14ac:dyDescent="0.25">
      <c r="A70" s="1"/>
      <c r="B70" s="6">
        <f ca="1">IF(LoanIsGood,IF(ROW()-ROW(לוח_זמנים_לתשלומים[[#Headers],[מס'' תשלום]])&gt;מספרתשלומיםמתוכננים,"",ROW()-ROW(לוח_זמנים_לתשלומים[[#Headers],[מס'' תשלום]])),"")</f>
        <v>59</v>
      </c>
      <c r="C70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45770</v>
      </c>
      <c r="D70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70220.375319515151</v>
      </c>
      <c r="E70" s="17">
        <f ca="1">IF(לוח_זמנים_לתשלומים[[#This Row],[מס'' תשלום]]&lt;&gt;"",תשלוםמתוכנן,"")</f>
        <v>1682.5633783694136</v>
      </c>
      <c r="F70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7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70" s="17">
        <f ca="1">IF(לוח_זמנים_לתשלומים[[#This Row],[מס'' תשלום]]&lt;&gt;"",לוח_זמנים_לתשלומים[[#This Row],[סך התשלומים]]-לוח_זמנים_לתשלומים[[#This Row],[ריבית]],"")</f>
        <v>1601.3301075206211</v>
      </c>
      <c r="I70" s="17">
        <f ca="1">IF(לוח_זמנים_לתשלומים[[#This Row],[מס'' תשלום]]&lt;&gt;"",לוח_זמנים_לתשלומים[[#This Row],[יתרת פתיחה]]*(InterestRate/PaymentsPerYear),"")</f>
        <v>81.233270848792444</v>
      </c>
      <c r="J7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68619.045211994526</v>
      </c>
      <c r="K70" s="17">
        <f ca="1">IF(לוח_זמנים_לתשלומים[[#This Row],[מס'' תשלום]]&lt;&gt;"",SUM(INDEX(לוח_זמנים_לתשלומים[ריבית],1,1):לוח_זמנים_לתשלומים[[#This Row],[ריבית]]),"")</f>
        <v>7890.2845357899823</v>
      </c>
    </row>
    <row r="71" spans="1:11" x14ac:dyDescent="0.25">
      <c r="A71" s="1"/>
      <c r="B71" s="6">
        <f ca="1">IF(LoanIsGood,IF(ROW()-ROW(לוח_זמנים_לתשלומים[[#Headers],[מס'' תשלום]])&gt;מספרתשלומיםמתוכננים,"",ROW()-ROW(לוח_זמנים_לתשלומים[[#Headers],[מס'' תשלום]])),"")</f>
        <v>60</v>
      </c>
      <c r="C71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45800</v>
      </c>
      <c r="D71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68619.045211994526</v>
      </c>
      <c r="E71" s="17">
        <f ca="1">IF(לוח_זמנים_לתשלומים[[#This Row],[מס'' תשלום]]&lt;&gt;"",תשלוםמתוכנן,"")</f>
        <v>1682.5633783694136</v>
      </c>
      <c r="F71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7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71" s="17">
        <f ca="1">IF(לוח_זמנים_לתשלומים[[#This Row],[מס'' תשלום]]&lt;&gt;"",לוח_זמנים_לתשלומים[[#This Row],[סך התשלומים]]-לוח_זמנים_לתשלומים[[#This Row],[ריבית]],"")</f>
        <v>1603.1825795666714</v>
      </c>
      <c r="I71" s="17">
        <f ca="1">IF(לוח_זמנים_לתשלומים[[#This Row],[מס'' תשלום]]&lt;&gt;"",לוח_זמנים_לתשלומים[[#This Row],[יתרת פתיחה]]*(InterestRate/PaymentsPerYear),"")</f>
        <v>79.380798802742333</v>
      </c>
      <c r="J7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67015.862632427859</v>
      </c>
      <c r="K71" s="17">
        <f ca="1">IF(לוח_זמנים_לתשלומים[[#This Row],[מס'' תשלום]]&lt;&gt;"",SUM(INDEX(לוח_זמנים_לתשלומים[ריבית],1,1):לוח_זמנים_לתשלומים[[#This Row],[ריבית]]),"")</f>
        <v>7969.6653345927243</v>
      </c>
    </row>
    <row r="72" spans="1:11" x14ac:dyDescent="0.25">
      <c r="A72" s="1"/>
      <c r="B72" s="6">
        <f ca="1">IF(LoanIsGood,IF(ROW()-ROW(לוח_זמנים_לתשלומים[[#Headers],[מס'' תשלום]])&gt;מספרתשלומיםמתוכננים,"",ROW()-ROW(לוח_זמנים_לתשלומים[[#Headers],[מס'' תשלום]])),"")</f>
        <v>61</v>
      </c>
      <c r="C72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45831</v>
      </c>
      <c r="D72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67015.862632427859</v>
      </c>
      <c r="E72" s="17">
        <f ca="1">IF(לוח_זמנים_לתשלומים[[#This Row],[מס'' תשלום]]&lt;&gt;"",תשלוםמתוכנן,"")</f>
        <v>1682.5633783694136</v>
      </c>
      <c r="F72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7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72" s="17">
        <f ca="1">IF(לוח_זמנים_לתשלומים[[#This Row],[מס'' תשלום]]&lt;&gt;"",לוח_זמנים_לתשלומים[[#This Row],[סך התשלומים]]-לוח_זמנים_לתשלומים[[#This Row],[ריבית]],"")</f>
        <v>1605.0371946141333</v>
      </c>
      <c r="I72" s="17">
        <f ca="1">IF(לוח_זמנים_לתשלומים[[#This Row],[מס'' תשלום]]&lt;&gt;"",לוח_זמנים_לתשלומים[[#This Row],[יתרת פתיחה]]*(InterestRate/PaymentsPerYear),"")</f>
        <v>77.526183755280286</v>
      </c>
      <c r="J7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65410.825437813728</v>
      </c>
      <c r="K72" s="17">
        <f ca="1">IF(לוח_זמנים_לתשלומים[[#This Row],[מס'' תשלום]]&lt;&gt;"",SUM(INDEX(לוח_זמנים_לתשלומים[ריבית],1,1):לוח_זמנים_לתשלומים[[#This Row],[ריבית]]),"")</f>
        <v>8047.191518348005</v>
      </c>
    </row>
    <row r="73" spans="1:11" x14ac:dyDescent="0.25">
      <c r="A73" s="1"/>
      <c r="B73" s="6">
        <f ca="1">IF(LoanIsGood,IF(ROW()-ROW(לוח_זמנים_לתשלומים[[#Headers],[מס'' תשלום]])&gt;מספרתשלומיםמתוכננים,"",ROW()-ROW(לוח_זמנים_לתשלומים[[#Headers],[מס'' תשלום]])),"")</f>
        <v>62</v>
      </c>
      <c r="C73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45861</v>
      </c>
      <c r="D73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65410.825437813728</v>
      </c>
      <c r="E73" s="17">
        <f ca="1">IF(לוח_זמנים_לתשלומים[[#This Row],[מס'' תשלום]]&lt;&gt;"",תשלוםמתוכנן,"")</f>
        <v>1682.5633783694136</v>
      </c>
      <c r="F73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7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73" s="17">
        <f ca="1">IF(לוח_זמנים_לתשלומים[[#This Row],[מס'' תשלום]]&lt;&gt;"",לוח_זמנים_לתשלומים[[#This Row],[סך התשלומים]]-לוח_זמנים_לתשלומים[[#This Row],[ריבית]],"")</f>
        <v>1606.8939551421029</v>
      </c>
      <c r="I73" s="17">
        <f ca="1">IF(לוח_זמנים_לתשלומים[[#This Row],[מס'' תשלום]]&lt;&gt;"",לוח_זמנים_לתשלומים[[#This Row],[יתרת פתיחה]]*(InterestRate/PaymentsPerYear),"")</f>
        <v>75.669423227310844</v>
      </c>
      <c r="J7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63803.931482671622</v>
      </c>
      <c r="K73" s="17">
        <f ca="1">IF(לוח_זמנים_לתשלומים[[#This Row],[מס'' תשלום]]&lt;&gt;"",SUM(INDEX(לוח_זמנים_לתשלומים[ריבית],1,1):לוח_זמנים_לתשלומים[[#This Row],[ריבית]]),"")</f>
        <v>8122.8609415753162</v>
      </c>
    </row>
    <row r="74" spans="1:11" x14ac:dyDescent="0.25">
      <c r="A74" s="1"/>
      <c r="B74" s="6">
        <f ca="1">IF(LoanIsGood,IF(ROW()-ROW(לוח_זמנים_לתשלומים[[#Headers],[מס'' תשלום]])&gt;מספרתשלומיםמתוכננים,"",ROW()-ROW(לוח_זמנים_לתשלומים[[#Headers],[מס'' תשלום]])),"")</f>
        <v>63</v>
      </c>
      <c r="C74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45892</v>
      </c>
      <c r="D74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63803.931482671622</v>
      </c>
      <c r="E74" s="17">
        <f ca="1">IF(לוח_זמנים_לתשלומים[[#This Row],[מס'' תשלום]]&lt;&gt;"",תשלוםמתוכנן,"")</f>
        <v>1682.5633783694136</v>
      </c>
      <c r="F74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7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74" s="17">
        <f ca="1">IF(לוח_זמנים_לתשלומים[[#This Row],[מס'' תשלום]]&lt;&gt;"",לוח_זמנים_לתשלומים[[#This Row],[סך התשלומים]]-לוח_זמנים_לתשלומים[[#This Row],[ריבית]],"")</f>
        <v>1608.752863632543</v>
      </c>
      <c r="I74" s="17">
        <f ca="1">IF(לוח_זמנים_לתשלומים[[#This Row],[מס'' תשלום]]&lt;&gt;"",לוח_זמנים_לתשלומים[[#This Row],[יתרת פתיחה]]*(InterestRate/PaymentsPerYear),"")</f>
        <v>73.810514736870616</v>
      </c>
      <c r="J7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62195.178619039078</v>
      </c>
      <c r="K74" s="17">
        <f ca="1">IF(לוח_זמנים_לתשלומים[[#This Row],[מס'' תשלום]]&lt;&gt;"",SUM(INDEX(לוח_זמנים_לתשלומים[ריבית],1,1):לוח_זמנים_לתשלומים[[#This Row],[ריבית]]),"")</f>
        <v>8196.6714563121877</v>
      </c>
    </row>
    <row r="75" spans="1:11" x14ac:dyDescent="0.25">
      <c r="A75" s="1"/>
      <c r="B75" s="6">
        <f ca="1">IF(LoanIsGood,IF(ROW()-ROW(לוח_זמנים_לתשלומים[[#Headers],[מס'' תשלום]])&gt;מספרתשלומיםמתוכננים,"",ROW()-ROW(לוח_זמנים_לתשלומים[[#Headers],[מס'' תשלום]])),"")</f>
        <v>64</v>
      </c>
      <c r="C75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45923</v>
      </c>
      <c r="D75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62195.178619039078</v>
      </c>
      <c r="E75" s="17">
        <f ca="1">IF(לוח_זמנים_לתשלומים[[#This Row],[מס'' תשלום]]&lt;&gt;"",תשלוםמתוכנן,"")</f>
        <v>1682.5633783694136</v>
      </c>
      <c r="F75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7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75" s="17">
        <f ca="1">IF(לוח_זמנים_לתשלומים[[#This Row],[מס'' תשלום]]&lt;&gt;"",לוח_זמנים_לתשלומים[[#This Row],[סך התשלומים]]-לוח_זמנים_לתשלומים[[#This Row],[ריבית]],"")</f>
        <v>1610.6139225702887</v>
      </c>
      <c r="I75" s="17">
        <f ca="1">IF(לוח_זמנים_לתשלומים[[#This Row],[מס'' תשלום]]&lt;&gt;"",לוח_זמנים_לתשלומים[[#This Row],[יתרת פתיחה]]*(InterestRate/PaymentsPerYear),"")</f>
        <v>71.949455799125033</v>
      </c>
      <c r="J7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60584.564696468791</v>
      </c>
      <c r="K75" s="17">
        <f ca="1">IF(לוח_זמנים_לתשלומים[[#This Row],[מס'' תשלום]]&lt;&gt;"",SUM(INDEX(לוח_זמנים_לתשלומים[ריבית],1,1):לוח_זמנים_לתשלומים[[#This Row],[ריבית]]),"")</f>
        <v>8268.6209121113134</v>
      </c>
    </row>
    <row r="76" spans="1:11" x14ac:dyDescent="0.25">
      <c r="A76" s="1"/>
      <c r="B76" s="6">
        <f ca="1">IF(LoanIsGood,IF(ROW()-ROW(לוח_זמנים_לתשלומים[[#Headers],[מס'' תשלום]])&gt;מספרתשלומיםמתוכננים,"",ROW()-ROW(לוח_זמנים_לתשלומים[[#Headers],[מס'' תשלום]])),"")</f>
        <v>65</v>
      </c>
      <c r="C76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45953</v>
      </c>
      <c r="D76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60584.564696468791</v>
      </c>
      <c r="E76" s="17">
        <f ca="1">IF(לוח_זמנים_לתשלומים[[#This Row],[מס'' תשלום]]&lt;&gt;"",תשלוםמתוכנן,"")</f>
        <v>1682.5633783694136</v>
      </c>
      <c r="F76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7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76" s="17">
        <f ca="1">IF(לוח_זמנים_לתשלומים[[#This Row],[מס'' תשלום]]&lt;&gt;"",לוח_זמנים_לתשלומים[[#This Row],[סך התשלומים]]-לוח_זמנים_לתשלומים[[#This Row],[ריבית]],"")</f>
        <v>1612.4771344430487</v>
      </c>
      <c r="I76" s="17">
        <f ca="1">IF(לוח_זמנים_לתשלומים[[#This Row],[מס'' תשלום]]&lt;&gt;"",לוח_זמנים_לתשלומים[[#This Row],[יתרת פתיחה]]*(InterestRate/PaymentsPerYear),"")</f>
        <v>70.086243926364972</v>
      </c>
      <c r="J7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58972.087562025743</v>
      </c>
      <c r="K76" s="17">
        <f ca="1">IF(לוח_זמנים_לתשלומים[[#This Row],[מס'' תשלום]]&lt;&gt;"",SUM(INDEX(לוח_זמנים_לתשלומים[ריבית],1,1):לוח_זמנים_לתשלומים[[#This Row],[ריבית]]),"")</f>
        <v>8338.7071560376789</v>
      </c>
    </row>
    <row r="77" spans="1:11" x14ac:dyDescent="0.25">
      <c r="A77" s="1"/>
      <c r="B77" s="6">
        <f ca="1">IF(LoanIsGood,IF(ROW()-ROW(לוח_זמנים_לתשלומים[[#Headers],[מס'' תשלום]])&gt;מספרתשלומיםמתוכננים,"",ROW()-ROW(לוח_זמנים_לתשלומים[[#Headers],[מס'' תשלום]])),"")</f>
        <v>66</v>
      </c>
      <c r="C77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45984</v>
      </c>
      <c r="D77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58972.087562025743</v>
      </c>
      <c r="E77" s="17">
        <f ca="1">IF(לוח_זמנים_לתשלומים[[#This Row],[מס'' תשלום]]&lt;&gt;"",תשלוםמתוכנן,"")</f>
        <v>1682.5633783694136</v>
      </c>
      <c r="F77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7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77" s="17">
        <f ca="1">IF(לוח_זמנים_לתשלומים[[#This Row],[מס'' תשלום]]&lt;&gt;"",לוח_זמנים_לתשלומים[[#This Row],[סך התשלומים]]-לוח_זמנים_לתשלומים[[#This Row],[ריבית]],"")</f>
        <v>1614.3425017414102</v>
      </c>
      <c r="I77" s="17">
        <f ca="1">IF(לוח_זמנים_לתשלומים[[#This Row],[מס'' תשלום]]&lt;&gt;"",לוח_זמנים_לתשלומים[[#This Row],[יתרת פתיחה]]*(InterestRate/PaymentsPerYear),"")</f>
        <v>68.220876628003438</v>
      </c>
      <c r="J7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57357.745060284331</v>
      </c>
      <c r="K77" s="17">
        <f ca="1">IF(לוח_זמנים_לתשלומים[[#This Row],[מס'' תשלום]]&lt;&gt;"",SUM(INDEX(לוח_זמנים_לתשלומים[ריבית],1,1):לוח_זמנים_לתשלומים[[#This Row],[ריבית]]),"")</f>
        <v>8406.9280326656826</v>
      </c>
    </row>
    <row r="78" spans="1:11" x14ac:dyDescent="0.25">
      <c r="A78" s="1"/>
      <c r="B78" s="6">
        <f ca="1">IF(LoanIsGood,IF(ROW()-ROW(לוח_זמנים_לתשלומים[[#Headers],[מס'' תשלום]])&gt;מספרתשלומיםמתוכננים,"",ROW()-ROW(לוח_זמנים_לתשלומים[[#Headers],[מס'' תשלום]])),"")</f>
        <v>67</v>
      </c>
      <c r="C78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46014</v>
      </c>
      <c r="D78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57357.745060284331</v>
      </c>
      <c r="E78" s="17">
        <f ca="1">IF(לוח_זמנים_לתשלומים[[#This Row],[מס'' תשלום]]&lt;&gt;"",תשלוםמתוכנן,"")</f>
        <v>1682.5633783694136</v>
      </c>
      <c r="F78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7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78" s="17">
        <f ca="1">IF(לוח_זמנים_לתשלומים[[#This Row],[מס'' תשלום]]&lt;&gt;"",לוח_זמנים_לתשלומים[[#This Row],[סך התשלומים]]-לוח_זמנים_לתשלומים[[#This Row],[ריבית]],"")</f>
        <v>1616.2100269588414</v>
      </c>
      <c r="I78" s="17">
        <f ca="1">IF(לוח_זמנים_לתשלומים[[#This Row],[מס'' תשלום]]&lt;&gt;"",לוח_זמנים_לתשלומים[[#This Row],[יתרת פתיחה]]*(InterestRate/PaymentsPerYear),"")</f>
        <v>66.353351410572259</v>
      </c>
      <c r="J7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55741.53503332549</v>
      </c>
      <c r="K78" s="17">
        <f ca="1">IF(לוח_זמנים_לתשלומים[[#This Row],[מס'' תשלום]]&lt;&gt;"",SUM(INDEX(לוח_זמנים_לתשלומים[ריבית],1,1):לוח_זמנים_לתשלומים[[#This Row],[ריבית]]),"")</f>
        <v>8473.2813840762556</v>
      </c>
    </row>
    <row r="79" spans="1:11" x14ac:dyDescent="0.25">
      <c r="A79" s="1"/>
      <c r="B79" s="6">
        <f ca="1">IF(LoanIsGood,IF(ROW()-ROW(לוח_זמנים_לתשלומים[[#Headers],[מס'' תשלום]])&gt;מספרתשלומיםמתוכננים,"",ROW()-ROW(לוח_זמנים_לתשלומים[[#Headers],[מס'' תשלום]])),"")</f>
        <v>68</v>
      </c>
      <c r="C79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46045</v>
      </c>
      <c r="D79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55741.53503332549</v>
      </c>
      <c r="E79" s="17">
        <f ca="1">IF(לוח_זמנים_לתשלומים[[#This Row],[מס'' תשלום]]&lt;&gt;"",תשלוםמתוכנן,"")</f>
        <v>1682.5633783694136</v>
      </c>
      <c r="F79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7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79" s="17">
        <f ca="1">IF(לוח_זמנים_לתשלומים[[#This Row],[מס'' תשלום]]&lt;&gt;"",לוח_זמנים_לתשלומים[[#This Row],[סך התשלומים]]-לוח_זמנים_לתשלומים[[#This Row],[ריבית]],"")</f>
        <v>1618.0797125916949</v>
      </c>
      <c r="I79" s="17">
        <f ca="1">IF(לוח_זמנים_לתשלומים[[#This Row],[מס'' תשלום]]&lt;&gt;"",לוח_זמנים_לתשלומים[[#This Row],[יתרת פתיחה]]*(InterestRate/PaymentsPerYear),"")</f>
        <v>64.483665777718699</v>
      </c>
      <c r="J7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54123.455320733796</v>
      </c>
      <c r="K79" s="17">
        <f ca="1">IF(לוח_זמנים_לתשלומים[[#This Row],[מס'' תשלום]]&lt;&gt;"",SUM(INDEX(לוח_זמנים_לתשלומים[ריבית],1,1):לוח_זמנים_לתשלומים[[#This Row],[ריבית]]),"")</f>
        <v>8537.7650498539751</v>
      </c>
    </row>
    <row r="80" spans="1:11" x14ac:dyDescent="0.25">
      <c r="A80" s="1"/>
      <c r="B80" s="6">
        <f ca="1">IF(LoanIsGood,IF(ROW()-ROW(לוח_זמנים_לתשלומים[[#Headers],[מס'' תשלום]])&gt;מספרתשלומיםמתוכננים,"",ROW()-ROW(לוח_זמנים_לתשלומים[[#Headers],[מס'' תשלום]])),"")</f>
        <v>69</v>
      </c>
      <c r="C80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46076</v>
      </c>
      <c r="D80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54123.455320733796</v>
      </c>
      <c r="E80" s="17">
        <f ca="1">IF(לוח_זמנים_לתשלומים[[#This Row],[מס'' תשלום]]&lt;&gt;"",תשלוםמתוכנן,"")</f>
        <v>1682.5633783694136</v>
      </c>
      <c r="F80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8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80" s="17">
        <f ca="1">IF(לוח_זמנים_לתשלומים[[#This Row],[מס'' תשלום]]&lt;&gt;"",לוח_זמנים_לתשלומים[[#This Row],[סך התשלומים]]-לוח_זמנים_לתשלומים[[#This Row],[ריבית]],"")</f>
        <v>1619.9515611392114</v>
      </c>
      <c r="I80" s="17">
        <f ca="1">IF(לוח_זמנים_לתשלומים[[#This Row],[מס'' תשלום]]&lt;&gt;"",לוח_זמנים_לתשלומים[[#This Row],[יתרת פתיחה]]*(InterestRate/PaymentsPerYear),"")</f>
        <v>62.611817230202213</v>
      </c>
      <c r="J8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52503.503759594583</v>
      </c>
      <c r="K80" s="17">
        <f ca="1">IF(לוח_זמנים_לתשלומים[[#This Row],[מס'' תשלום]]&lt;&gt;"",SUM(INDEX(לוח_זמנים_לתשלומים[ריבית],1,1):לוח_זמנים_לתשלומים[[#This Row],[ריבית]]),"")</f>
        <v>8600.3768670841782</v>
      </c>
    </row>
    <row r="81" spans="1:11" x14ac:dyDescent="0.25">
      <c r="A81" s="1"/>
      <c r="B81" s="6">
        <f ca="1">IF(LoanIsGood,IF(ROW()-ROW(לוח_זמנים_לתשלומים[[#Headers],[מס'' תשלום]])&gt;מספרתשלומיםמתוכננים,"",ROW()-ROW(לוח_זמנים_לתשלומים[[#Headers],[מס'' תשלום]])),"")</f>
        <v>70</v>
      </c>
      <c r="C81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46104</v>
      </c>
      <c r="D81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52503.503759594583</v>
      </c>
      <c r="E81" s="17">
        <f ca="1">IF(לוח_זמנים_לתשלומים[[#This Row],[מס'' תשלום]]&lt;&gt;"",תשלוםמתוכנן,"")</f>
        <v>1682.5633783694136</v>
      </c>
      <c r="F81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8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81" s="17">
        <f ca="1">IF(לוח_זמנים_לתשלומים[[#This Row],[מס'' תשלום]]&lt;&gt;"",לוח_זמנים_לתשלומים[[#This Row],[סך התשלומים]]-לוח_זמנים_לתשלומים[[#This Row],[ריבית]],"")</f>
        <v>1621.8255751035226</v>
      </c>
      <c r="I81" s="17">
        <f ca="1">IF(לוח_זמנים_לתשלומים[[#This Row],[מס'' תשלום]]&lt;&gt;"",לוח_זמנים_לתשלומים[[#This Row],[יתרת פתיחה]]*(InterestRate/PaymentsPerYear),"")</f>
        <v>60.737803265890996</v>
      </c>
      <c r="J8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50881.678184491058</v>
      </c>
      <c r="K81" s="17">
        <f ca="1">IF(לוח_זמנים_לתשלומים[[#This Row],[מס'' תשלום]]&lt;&gt;"",SUM(INDEX(לוח_זמנים_לתשלומים[ריבית],1,1):לוח_זמנים_לתשלומים[[#This Row],[ריבית]]),"")</f>
        <v>8661.114670350069</v>
      </c>
    </row>
    <row r="82" spans="1:11" x14ac:dyDescent="0.25">
      <c r="A82" s="1"/>
      <c r="B82" s="6">
        <f ca="1">IF(LoanIsGood,IF(ROW()-ROW(לוח_זמנים_לתשלומים[[#Headers],[מס'' תשלום]])&gt;מספרתשלומיםמתוכננים,"",ROW()-ROW(לוח_זמנים_לתשלומים[[#Headers],[מס'' תשלום]])),"")</f>
        <v>71</v>
      </c>
      <c r="C82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46135</v>
      </c>
      <c r="D82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50881.678184491058</v>
      </c>
      <c r="E82" s="17">
        <f ca="1">IF(לוח_זמנים_לתשלומים[[#This Row],[מס'' תשלום]]&lt;&gt;"",תשלוםמתוכנן,"")</f>
        <v>1682.5633783694136</v>
      </c>
      <c r="F82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8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82" s="17">
        <f ca="1">IF(לוח_זמנים_לתשלומים[[#This Row],[מס'' תשלום]]&lt;&gt;"",לוח_זמנים_לתשלומים[[#This Row],[סך התשלומים]]-לוח_זמנים_לתשלומים[[#This Row],[ריבית]],"")</f>
        <v>1623.7017569896548</v>
      </c>
      <c r="I82" s="17">
        <f ca="1">IF(לוח_זמנים_לתשלומים[[#This Row],[מס'' תשלום]]&lt;&gt;"",לוח_זמנים_לתשלומים[[#This Row],[יתרת פתיחה]]*(InterestRate/PaymentsPerYear),"")</f>
        <v>58.861621379758738</v>
      </c>
      <c r="J8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49257.976427501402</v>
      </c>
      <c r="K82" s="17">
        <f ca="1">IF(לוח_זמנים_לתשלומים[[#This Row],[מס'' תשלום]]&lt;&gt;"",SUM(INDEX(לוח_זמנים_לתשלומים[ריבית],1,1):לוח_זמנים_לתשלומים[[#This Row],[ריבית]]),"")</f>
        <v>8719.9762917298285</v>
      </c>
    </row>
    <row r="83" spans="1:11" x14ac:dyDescent="0.25">
      <c r="A83" s="1"/>
      <c r="B83" s="6">
        <f ca="1">IF(LoanIsGood,IF(ROW()-ROW(לוח_זמנים_לתשלומים[[#Headers],[מס'' תשלום]])&gt;מספרתשלומיםמתוכננים,"",ROW()-ROW(לוח_זמנים_לתשלומים[[#Headers],[מס'' תשלום]])),"")</f>
        <v>72</v>
      </c>
      <c r="C83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46165</v>
      </c>
      <c r="D83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49257.976427501402</v>
      </c>
      <c r="E83" s="17">
        <f ca="1">IF(לוח_זמנים_לתשלומים[[#This Row],[מס'' תשלום]]&lt;&gt;"",תשלוםמתוכנן,"")</f>
        <v>1682.5633783694136</v>
      </c>
      <c r="F83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8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83" s="17">
        <f ca="1">IF(לוח_זמנים_לתשלומים[[#This Row],[מס'' תשלום]]&lt;&gt;"",לוח_זמנים_לתשלומים[[#This Row],[סך התשלומים]]-לוח_זמנים_לתשלומים[[#This Row],[ריבית]],"")</f>
        <v>1625.5801093055325</v>
      </c>
      <c r="I83" s="17">
        <f ca="1">IF(לוח_זמנים_לתשלומים[[#This Row],[מס'' תשלום]]&lt;&gt;"",לוח_זמנים_לתשלומים[[#This Row],[יתרת פתיחה]]*(InterestRate/PaymentsPerYear),"")</f>
        <v>56.983269063881202</v>
      </c>
      <c r="J8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47632.396318195868</v>
      </c>
      <c r="K83" s="17">
        <f ca="1">IF(לוח_זמנים_לתשלומים[[#This Row],[מס'' תשלום]]&lt;&gt;"",SUM(INDEX(לוח_זמנים_לתשלומים[ריבית],1,1):לוח_זמנים_לתשלומים[[#This Row],[ריבית]]),"")</f>
        <v>8776.9595607937099</v>
      </c>
    </row>
    <row r="84" spans="1:11" x14ac:dyDescent="0.25">
      <c r="A84" s="1"/>
      <c r="B84" s="6">
        <f ca="1">IF(LoanIsGood,IF(ROW()-ROW(לוח_זמנים_לתשלומים[[#Headers],[מס'' תשלום]])&gt;מספרתשלומיםמתוכננים,"",ROW()-ROW(לוח_זמנים_לתשלומים[[#Headers],[מס'' תשלום]])),"")</f>
        <v>73</v>
      </c>
      <c r="C84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46196</v>
      </c>
      <c r="D84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47632.396318195868</v>
      </c>
      <c r="E84" s="17">
        <f ca="1">IF(לוח_זמנים_לתשלומים[[#This Row],[מס'' תשלום]]&lt;&gt;"",תשלוםמתוכנן,"")</f>
        <v>1682.5633783694136</v>
      </c>
      <c r="F84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8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84" s="17">
        <f ca="1">IF(לוח_זמנים_לתשלומים[[#This Row],[מס'' תשלום]]&lt;&gt;"",לוח_זמנים_לתשלומים[[#This Row],[סך התשלומים]]-לוח_זמנים_לתשלומים[[#This Row],[ריבית]],"")</f>
        <v>1627.4606345619807</v>
      </c>
      <c r="I84" s="17">
        <f ca="1">IF(לוח_זמנים_לתשלומים[[#This Row],[מס'' תשלום]]&lt;&gt;"",לוח_זמנים_לתשלומים[[#This Row],[יתרת פתיחה]]*(InterestRate/PaymentsPerYear),"")</f>
        <v>55.102743807432915</v>
      </c>
      <c r="J8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46004.935683633885</v>
      </c>
      <c r="K84" s="17">
        <f ca="1">IF(לוח_זמנים_לתשלומים[[#This Row],[מס'' תשלום]]&lt;&gt;"",SUM(INDEX(לוח_זמנים_לתשלומים[ריבית],1,1):לוח_זמנים_לתשלומים[[#This Row],[ריבית]]),"")</f>
        <v>8832.0623046011424</v>
      </c>
    </row>
    <row r="85" spans="1:11" x14ac:dyDescent="0.25">
      <c r="A85" s="1"/>
      <c r="B85" s="6">
        <f ca="1">IF(LoanIsGood,IF(ROW()-ROW(לוח_זמנים_לתשלומים[[#Headers],[מס'' תשלום]])&gt;מספרתשלומיםמתוכננים,"",ROW()-ROW(לוח_זמנים_לתשלומים[[#Headers],[מס'' תשלום]])),"")</f>
        <v>74</v>
      </c>
      <c r="C85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46226</v>
      </c>
      <c r="D85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46004.935683633885</v>
      </c>
      <c r="E85" s="17">
        <f ca="1">IF(לוח_זמנים_לתשלומים[[#This Row],[מס'' תשלום]]&lt;&gt;"",תשלוםמתוכנן,"")</f>
        <v>1682.5633783694136</v>
      </c>
      <c r="F85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8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85" s="17">
        <f ca="1">IF(לוח_זמנים_לתשלומים[[#This Row],[מס'' תשלום]]&lt;&gt;"",לוח_זמנים_לתשלומים[[#This Row],[סך התשלומים]]-לוח_זמנים_לתשלומים[[#This Row],[ריבית]],"")</f>
        <v>1629.3433352727297</v>
      </c>
      <c r="I85" s="17">
        <f ca="1">IF(לוח_זמנים_לתשלומים[[#This Row],[מס'' תשלום]]&lt;&gt;"",לוח_זמנים_לתשלומים[[#This Row],[יתרת פתיחה]]*(InterestRate/PaymentsPerYear),"")</f>
        <v>53.220043096683796</v>
      </c>
      <c r="J8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44375.592348361155</v>
      </c>
      <c r="K85" s="17">
        <f ca="1">IF(לוח_זמנים_לתשלומים[[#This Row],[מס'' תשלום]]&lt;&gt;"",SUM(INDEX(לוח_זמנים_לתשלומים[ריבית],1,1):לוח_זמנים_לתשלומים[[#This Row],[ריבית]]),"")</f>
        <v>8885.2823476978265</v>
      </c>
    </row>
    <row r="86" spans="1:11" x14ac:dyDescent="0.25">
      <c r="A86" s="1"/>
      <c r="B86" s="6">
        <f ca="1">IF(LoanIsGood,IF(ROW()-ROW(לוח_זמנים_לתשלומים[[#Headers],[מס'' תשלום]])&gt;מספרתשלומיםמתוכננים,"",ROW()-ROW(לוח_זמנים_לתשלומים[[#Headers],[מס'' תשלום]])),"")</f>
        <v>75</v>
      </c>
      <c r="C86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46257</v>
      </c>
      <c r="D86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44375.592348361155</v>
      </c>
      <c r="E86" s="17">
        <f ca="1">IF(לוח_זמנים_לתשלומים[[#This Row],[מס'' תשלום]]&lt;&gt;"",תשלוםמתוכנן,"")</f>
        <v>1682.5633783694136</v>
      </c>
      <c r="F86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8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86" s="17">
        <f ca="1">IF(לוח_זמנים_לתשלומים[[#This Row],[מס'' תשלום]]&lt;&gt;"",לוח_זמנים_לתשלומים[[#This Row],[סך התשלומים]]-לוח_זמנים_לתשלומים[[#This Row],[ריבית]],"")</f>
        <v>1631.2282139544179</v>
      </c>
      <c r="I86" s="17">
        <f ca="1">IF(לוח_זמנים_לתשלומים[[#This Row],[מס'' תשלום]]&lt;&gt;"",לוח_זמנים_לתשלומים[[#This Row],[יתרת פתיחה]]*(InterestRate/PaymentsPerYear),"")</f>
        <v>51.335164414995795</v>
      </c>
      <c r="J8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42744.364134406736</v>
      </c>
      <c r="K86" s="17">
        <f ca="1">IF(לוח_זמנים_לתשלומים[[#This Row],[מס'' תשלום]]&lt;&gt;"",SUM(INDEX(לוח_זמנים_לתשלומים[ריבית],1,1):לוח_זמנים_לתשלומים[[#This Row],[ריבית]]),"")</f>
        <v>8936.6175121128217</v>
      </c>
    </row>
    <row r="87" spans="1:11" x14ac:dyDescent="0.25">
      <c r="A87" s="1"/>
      <c r="B87" s="6">
        <f ca="1">IF(LoanIsGood,IF(ROW()-ROW(לוח_זמנים_לתשלומים[[#Headers],[מס'' תשלום]])&gt;מספרתשלומיםמתוכננים,"",ROW()-ROW(לוח_זמנים_לתשלומים[[#Headers],[מס'' תשלום]])),"")</f>
        <v>76</v>
      </c>
      <c r="C87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46288</v>
      </c>
      <c r="D87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42744.364134406736</v>
      </c>
      <c r="E87" s="17">
        <f ca="1">IF(לוח_זמנים_לתשלומים[[#This Row],[מס'' תשלום]]&lt;&gt;"",תשלוםמתוכנן,"")</f>
        <v>1682.5633783694136</v>
      </c>
      <c r="F87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8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87" s="17">
        <f ca="1">IF(לוח_זמנים_לתשלומים[[#This Row],[מס'' תשלום]]&lt;&gt;"",לוח_זמנים_לתשלומים[[#This Row],[סך התשלומים]]-לוח_זמנים_לתשלומים[[#This Row],[ריבית]],"")</f>
        <v>1633.115273126594</v>
      </c>
      <c r="I87" s="17">
        <f ca="1">IF(לוח_זמנים_לתשלומים[[#This Row],[מס'' תשלום]]&lt;&gt;"",לוח_זמנים_לתשלומים[[#This Row],[יתרת פתיחה]]*(InterestRate/PaymentsPerYear),"")</f>
        <v>49.448105242819523</v>
      </c>
      <c r="J8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41111.248861280139</v>
      </c>
      <c r="K87" s="17">
        <f ca="1">IF(לוח_זמנים_לתשלומים[[#This Row],[מס'' תשלום]]&lt;&gt;"",SUM(INDEX(לוח_זמנים_לתשלומים[ריבית],1,1):לוח_זמנים_לתשלומים[[#This Row],[ריבית]]),"")</f>
        <v>8986.0656173556417</v>
      </c>
    </row>
    <row r="88" spans="1:11" x14ac:dyDescent="0.25">
      <c r="A88" s="1"/>
      <c r="B88" s="6">
        <f ca="1">IF(LoanIsGood,IF(ROW()-ROW(לוח_זמנים_לתשלומים[[#Headers],[מס'' תשלום]])&gt;מספרתשלומיםמתוכננים,"",ROW()-ROW(לוח_זמנים_לתשלומים[[#Headers],[מס'' תשלום]])),"")</f>
        <v>77</v>
      </c>
      <c r="C88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46318</v>
      </c>
      <c r="D88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41111.248861280139</v>
      </c>
      <c r="E88" s="17">
        <f ca="1">IF(לוח_זמנים_לתשלומים[[#This Row],[מס'' תשלום]]&lt;&gt;"",תשלוםמתוכנן,"")</f>
        <v>1682.5633783694136</v>
      </c>
      <c r="F88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8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88" s="17">
        <f ca="1">IF(לוח_זמנים_לתשלומים[[#This Row],[מס'' תשלום]]&lt;&gt;"",לוח_זמנים_לתשלומים[[#This Row],[סך התשלומים]]-לוח_זמנים_לתשלומים[[#This Row],[ריבית]],"")</f>
        <v>1635.0045153117228</v>
      </c>
      <c r="I88" s="17">
        <f ca="1">IF(לוח_זמנים_לתשלומים[[#This Row],[מס'' תשלום]]&lt;&gt;"",לוח_זמנים_לתשלומים[[#This Row],[יתרת פתיחה]]*(InterestRate/PaymentsPerYear),"")</f>
        <v>47.558863057690907</v>
      </c>
      <c r="J8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39476.244345968415</v>
      </c>
      <c r="K88" s="17">
        <f ca="1">IF(לוח_זמנים_לתשלומים[[#This Row],[מס'' תשלום]]&lt;&gt;"",SUM(INDEX(לוח_זמנים_לתשלומים[ריבית],1,1):לוח_זמנים_לתשלומים[[#This Row],[ריבית]]),"")</f>
        <v>9033.624480413333</v>
      </c>
    </row>
    <row r="89" spans="1:11" x14ac:dyDescent="0.25">
      <c r="A89" s="1"/>
      <c r="B89" s="6">
        <f ca="1">IF(LoanIsGood,IF(ROW()-ROW(לוח_זמנים_לתשלומים[[#Headers],[מס'' תשלום]])&gt;מספרתשלומיםמתוכננים,"",ROW()-ROW(לוח_זמנים_לתשלומים[[#Headers],[מס'' תשלום]])),"")</f>
        <v>78</v>
      </c>
      <c r="C89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46349</v>
      </c>
      <c r="D89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39476.244345968415</v>
      </c>
      <c r="E89" s="17">
        <f ca="1">IF(לוח_זמנים_לתשלומים[[#This Row],[מס'' תשלום]]&lt;&gt;"",תשלוםמתוכנן,"")</f>
        <v>1682.5633783694136</v>
      </c>
      <c r="F89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8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89" s="17">
        <f ca="1">IF(לוח_זמנים_לתשלומים[[#This Row],[מס'' תשלום]]&lt;&gt;"",לוח_זמנים_לתשלומים[[#This Row],[סך התשלומים]]-לוח_זמנים_לתשלומים[[#This Row],[ריבית]],"")</f>
        <v>1636.8959430351858</v>
      </c>
      <c r="I89" s="17">
        <f ca="1">IF(לוח_זמנים_לתשלומים[[#This Row],[מס'' תשלום]]&lt;&gt;"",לוח_זמנים_לתשלומים[[#This Row],[יתרת פתיחה]]*(InterestRate/PaymentsPerYear),"")</f>
        <v>45.66743533422779</v>
      </c>
      <c r="J8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37839.348402933232</v>
      </c>
      <c r="K89" s="17">
        <f ca="1">IF(לוח_זמנים_לתשלומים[[#This Row],[מס'' תשלום]]&lt;&gt;"",SUM(INDEX(לוח_זמנים_לתשלומים[ריבית],1,1):לוח_זמנים_לתשלומים[[#This Row],[ריבית]]),"")</f>
        <v>9079.2919157475608</v>
      </c>
    </row>
    <row r="90" spans="1:11" x14ac:dyDescent="0.25">
      <c r="A90" s="1"/>
      <c r="B90" s="6">
        <f ca="1">IF(LoanIsGood,IF(ROW()-ROW(לוח_זמנים_לתשלומים[[#Headers],[מס'' תשלום]])&gt;מספרתשלומיםמתוכננים,"",ROW()-ROW(לוח_זמנים_לתשלומים[[#Headers],[מס'' תשלום]])),"")</f>
        <v>79</v>
      </c>
      <c r="C90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46379</v>
      </c>
      <c r="D90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37839.348402933232</v>
      </c>
      <c r="E90" s="17">
        <f ca="1">IF(לוח_זמנים_לתשלומים[[#This Row],[מס'' תשלום]]&lt;&gt;"",תשלוםמתוכנן,"")</f>
        <v>1682.5633783694136</v>
      </c>
      <c r="F90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9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90" s="17">
        <f ca="1">IF(לוח_זמנים_לתשלומים[[#This Row],[מס'' תשלום]]&lt;&gt;"",לוח_זמנים_לתשלומים[[#This Row],[סך התשלומים]]-לוח_זמנים_לתשלומים[[#This Row],[ריבית]],"")</f>
        <v>1638.789558825287</v>
      </c>
      <c r="I90" s="17">
        <f ca="1">IF(לוח_זמנים_לתשלומים[[#This Row],[מס'' תשלום]]&lt;&gt;"",לוח_זמנים_לתשלומים[[#This Row],[יתרת פתיחה]]*(InterestRate/PaymentsPerYear),"")</f>
        <v>43.773819544126589</v>
      </c>
      <c r="J9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36200.558844107945</v>
      </c>
      <c r="K90" s="17">
        <f ca="1">IF(לוח_זמנים_לתשלומים[[#This Row],[מס'' תשלום]]&lt;&gt;"",SUM(INDEX(לוח_זמנים_לתשלומים[ריבית],1,1):לוח_זמנים_לתשלומים[[#This Row],[ריבית]]),"")</f>
        <v>9123.0657352916878</v>
      </c>
    </row>
    <row r="91" spans="1:11" x14ac:dyDescent="0.25">
      <c r="A91" s="1"/>
      <c r="B91" s="6">
        <f ca="1">IF(LoanIsGood,IF(ROW()-ROW(לוח_זמנים_לתשלומים[[#Headers],[מס'' תשלום]])&gt;מספרתשלומיםמתוכננים,"",ROW()-ROW(לוח_זמנים_לתשלומים[[#Headers],[מס'' תשלום]])),"")</f>
        <v>80</v>
      </c>
      <c r="C91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46410</v>
      </c>
      <c r="D91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36200.558844107945</v>
      </c>
      <c r="E91" s="17">
        <f ca="1">IF(לוח_זמנים_לתשלומים[[#This Row],[מס'' תשלום]]&lt;&gt;"",תשלוםמתוכנן,"")</f>
        <v>1682.5633783694136</v>
      </c>
      <c r="F91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9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91" s="17">
        <f ca="1">IF(לוח_זמנים_לתשלומים[[#This Row],[מס'' תשלום]]&lt;&gt;"",לוח_זמנים_לתשלומים[[#This Row],[סך התשלומים]]-לוח_זמנים_לתשלומים[[#This Row],[ריבית]],"")</f>
        <v>1640.6853652132547</v>
      </c>
      <c r="I91" s="17">
        <f ca="1">IF(לוח_זמנים_לתשלומים[[#This Row],[מס'' תשלום]]&lt;&gt;"",לוח_זמנים_לתשלומים[[#This Row],[יתרת פתיחה]]*(InterestRate/PaymentsPerYear),"")</f>
        <v>41.878013156158872</v>
      </c>
      <c r="J9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34559.873478894689</v>
      </c>
      <c r="K91" s="17">
        <f ca="1">IF(לוח_זמנים_לתשלומים[[#This Row],[מס'' תשלום]]&lt;&gt;"",SUM(INDEX(לוח_זמנים_לתשלומים[ריבית],1,1):לוח_זמנים_לתשלומים[[#This Row],[ריבית]]),"")</f>
        <v>9164.9437484478458</v>
      </c>
    </row>
    <row r="92" spans="1:11" x14ac:dyDescent="0.25">
      <c r="A92" s="1"/>
      <c r="B92" s="6">
        <f ca="1">IF(LoanIsGood,IF(ROW()-ROW(לוח_זמנים_לתשלומים[[#Headers],[מס'' תשלום]])&gt;מספרתשלומיםמתוכננים,"",ROW()-ROW(לוח_זמנים_לתשלומים[[#Headers],[מס'' תשלום]])),"")</f>
        <v>81</v>
      </c>
      <c r="C92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46441</v>
      </c>
      <c r="D92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34559.873478894689</v>
      </c>
      <c r="E92" s="17">
        <f ca="1">IF(לוח_זמנים_לתשלומים[[#This Row],[מס'' תשלום]]&lt;&gt;"",תשלוםמתוכנן,"")</f>
        <v>1682.5633783694136</v>
      </c>
      <c r="F92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9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92" s="17">
        <f ca="1">IF(לוח_זמנים_לתשלומים[[#This Row],[מס'' תשלום]]&lt;&gt;"",לוח_זמנים_לתשלומים[[#This Row],[סך התשלומים]]-לוח_זמנים_לתשלומים[[#This Row],[ריבית]],"")</f>
        <v>1642.5833647332456</v>
      </c>
      <c r="I92" s="17">
        <f ca="1">IF(לוח_זמנים_לתשלומים[[#This Row],[מס'' תשלום]]&lt;&gt;"",לוח_זמנים_לתשלומים[[#This Row],[יתרת פתיחה]]*(InterestRate/PaymentsPerYear),"")</f>
        <v>39.980013636168003</v>
      </c>
      <c r="J9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32917.290114161442</v>
      </c>
      <c r="K92" s="17">
        <f ca="1">IF(לוח_זמנים_לתשלומים[[#This Row],[מס'' תשלום]]&lt;&gt;"",SUM(INDEX(לוח_זמנים_לתשלומים[ריבית],1,1):לוח_זמנים_לתשלומים[[#This Row],[ריבית]]),"")</f>
        <v>9204.923762084014</v>
      </c>
    </row>
    <row r="93" spans="1:11" x14ac:dyDescent="0.25">
      <c r="A93" s="1"/>
      <c r="B93" s="6">
        <f ca="1">IF(LoanIsGood,IF(ROW()-ROW(לוח_זמנים_לתשלומים[[#Headers],[מס'' תשלום]])&gt;מספרתשלומיםמתוכננים,"",ROW()-ROW(לוח_זמנים_לתשלומים[[#Headers],[מס'' תשלום]])),"")</f>
        <v>82</v>
      </c>
      <c r="C93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46469</v>
      </c>
      <c r="D93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32917.290114161442</v>
      </c>
      <c r="E93" s="17">
        <f ca="1">IF(לוח_זמנים_לתשלומים[[#This Row],[מס'' תשלום]]&lt;&gt;"",תשלוםמתוכנן,"")</f>
        <v>1682.5633783694136</v>
      </c>
      <c r="F93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9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93" s="17">
        <f ca="1">IF(לוח_זמנים_לתשלומים[[#This Row],[מס'' תשלום]]&lt;&gt;"",לוח_זמנים_לתשלומים[[#This Row],[סך התשלומים]]-לוח_זמנים_לתשלומים[[#This Row],[ריבית]],"")</f>
        <v>1644.4835599223479</v>
      </c>
      <c r="I93" s="17">
        <f ca="1">IF(לוח_זמנים_לתשלומים[[#This Row],[מס'' תשלום]]&lt;&gt;"",לוח_זמנים_לתשלומים[[#This Row],[יתרת פתיחה]]*(InterestRate/PaymentsPerYear),"")</f>
        <v>38.079818447065762</v>
      </c>
      <c r="J9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31272.806554239094</v>
      </c>
      <c r="K93" s="17">
        <f ca="1">IF(לוח_זמנים_לתשלומים[[#This Row],[מס'' תשלום]]&lt;&gt;"",SUM(INDEX(לוח_זמנים_לתשלומים[ריבית],1,1):לוח_זמנים_לתשלומים[[#This Row],[ריבית]]),"")</f>
        <v>9243.0035805310799</v>
      </c>
    </row>
    <row r="94" spans="1:11" x14ac:dyDescent="0.25">
      <c r="A94" s="1"/>
      <c r="B94" s="6">
        <f ca="1">IF(LoanIsGood,IF(ROW()-ROW(לוח_זמנים_לתשלומים[[#Headers],[מס'' תשלום]])&gt;מספרתשלומיםמתוכננים,"",ROW()-ROW(לוח_זמנים_לתשלומים[[#Headers],[מס'' תשלום]])),"")</f>
        <v>83</v>
      </c>
      <c r="C94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46500</v>
      </c>
      <c r="D94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31272.806554239094</v>
      </c>
      <c r="E94" s="17">
        <f ca="1">IF(לוח_זמנים_לתשלומים[[#This Row],[מס'' תשלום]]&lt;&gt;"",תשלוםמתוכנן,"")</f>
        <v>1682.5633783694136</v>
      </c>
      <c r="F94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9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94" s="17">
        <f ca="1">IF(לוח_זמנים_לתשלומים[[#This Row],[מס'' תשלום]]&lt;&gt;"",לוח_זמנים_לתשלומים[[#This Row],[סך התשלומים]]-לוח_זמנים_לתשלומים[[#This Row],[ריבית]],"")</f>
        <v>1646.3859533205846</v>
      </c>
      <c r="I94" s="17">
        <f ca="1">IF(לוח_זמנים_לתשלומים[[#This Row],[מס'' תשלום]]&lt;&gt;"",לוח_זמנים_לתשלומים[[#This Row],[יתרת פתיחה]]*(InterestRate/PaymentsPerYear),"")</f>
        <v>36.177425048828923</v>
      </c>
      <c r="J9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29626.420600918511</v>
      </c>
      <c r="K94" s="17">
        <f ca="1">IF(לוח_זמנים_לתשלומים[[#This Row],[מס'' תשלום]]&lt;&gt;"",SUM(INDEX(לוח_זמנים_לתשלומים[ריבית],1,1):לוח_זמנים_לתשלומים[[#This Row],[ריבית]]),"")</f>
        <v>9279.1810055799087</v>
      </c>
    </row>
    <row r="95" spans="1:11" x14ac:dyDescent="0.25">
      <c r="A95" s="1"/>
      <c r="B95" s="6">
        <f ca="1">IF(LoanIsGood,IF(ROW()-ROW(לוח_זמנים_לתשלומים[[#Headers],[מס'' תשלום]])&gt;מספרתשלומיםמתוכננים,"",ROW()-ROW(לוח_זמנים_לתשלומים[[#Headers],[מס'' תשלום]])),"")</f>
        <v>84</v>
      </c>
      <c r="C95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46530</v>
      </c>
      <c r="D95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29626.420600918511</v>
      </c>
      <c r="E95" s="17">
        <f ca="1">IF(לוח_זמנים_לתשלומים[[#This Row],[מס'' תשלום]]&lt;&gt;"",תשלוםמתוכנן,"")</f>
        <v>1682.5633783694136</v>
      </c>
      <c r="F95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9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95" s="17">
        <f ca="1">IF(לוח_זמנים_לתשלומים[[#This Row],[מס'' תשלום]]&lt;&gt;"",לוח_זמנים_לתשלומים[[#This Row],[סך התשלומים]]-לוח_זמנים_לתשלומים[[#This Row],[ריבית]],"")</f>
        <v>1648.2905474709178</v>
      </c>
      <c r="I95" s="17">
        <f ca="1">IF(לוח_זמנים_לתשלומים[[#This Row],[מס'' תשלום]]&lt;&gt;"",לוח_זמנים_לתשלומים[[#This Row],[יתרת פתיחה]]*(InterestRate/PaymentsPerYear),"")</f>
        <v>34.272830898495897</v>
      </c>
      <c r="J9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27978.130053447592</v>
      </c>
      <c r="K95" s="17">
        <f ca="1">IF(לוח_זמנים_לתשלומים[[#This Row],[מס'' תשלום]]&lt;&gt;"",SUM(INDEX(לוח_זמנים_לתשלומים[ריבית],1,1):לוח_זמנים_לתשלומים[[#This Row],[ריבית]]),"")</f>
        <v>9313.4538364784039</v>
      </c>
    </row>
    <row r="96" spans="1:11" x14ac:dyDescent="0.25">
      <c r="A96" s="1"/>
      <c r="B96" s="6">
        <f ca="1">IF(LoanIsGood,IF(ROW()-ROW(לוח_זמנים_לתשלומים[[#Headers],[מס'' תשלום]])&gt;מספרתשלומיםמתוכננים,"",ROW()-ROW(לוח_זמנים_לתשלומים[[#Headers],[מס'' תשלום]])),"")</f>
        <v>85</v>
      </c>
      <c r="C96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46561</v>
      </c>
      <c r="D96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27978.130053447592</v>
      </c>
      <c r="E96" s="17">
        <f ca="1">IF(לוח_זמנים_לתשלומים[[#This Row],[מס'' תשלום]]&lt;&gt;"",תשלוםמתוכנן,"")</f>
        <v>1682.5633783694136</v>
      </c>
      <c r="F96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9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96" s="17">
        <f ca="1">IF(לוח_זמנים_לתשלומים[[#This Row],[מס'' תשלום]]&lt;&gt;"",לוח_זמנים_לתשלומים[[#This Row],[סך התשלומים]]-לוח_זמנים_לתשלומים[[#This Row],[ריבית]],"")</f>
        <v>1650.1973449192503</v>
      </c>
      <c r="I96" s="17">
        <f ca="1">IF(לוח_זמנים_לתשלומים[[#This Row],[מס'' תשלום]]&lt;&gt;"",לוח_זמנים_לתשלומים[[#This Row],[יתרת פתיחה]]*(InterestRate/PaymentsPerYear),"")</f>
        <v>32.366033450163286</v>
      </c>
      <c r="J9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26327.93270852834</v>
      </c>
      <c r="K96" s="17">
        <f ca="1">IF(לוח_זמנים_לתשלומים[[#This Row],[מס'' תשלום]]&lt;&gt;"",SUM(INDEX(לוח_זמנים_לתשלומים[ריבית],1,1):לוח_זמנים_לתשלומים[[#This Row],[ריבית]]),"")</f>
        <v>9345.8198699285676</v>
      </c>
    </row>
    <row r="97" spans="1:11" x14ac:dyDescent="0.25">
      <c r="A97" s="1"/>
      <c r="B97" s="6">
        <f ca="1">IF(LoanIsGood,IF(ROW()-ROW(לוח_זמנים_לתשלומים[[#Headers],[מס'' תשלום]])&gt;מספרתשלומיםמתוכננים,"",ROW()-ROW(לוח_זמנים_לתשלומים[[#Headers],[מס'' תשלום]])),"")</f>
        <v>86</v>
      </c>
      <c r="C97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46591</v>
      </c>
      <c r="D97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26327.93270852834</v>
      </c>
      <c r="E97" s="17">
        <f ca="1">IF(לוח_זמנים_לתשלומים[[#This Row],[מס'' תשלום]]&lt;&gt;"",תשלוםמתוכנן,"")</f>
        <v>1682.5633783694136</v>
      </c>
      <c r="F97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9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97" s="17">
        <f ca="1">IF(לוח_זמנים_לתשלומים[[#This Row],[מס'' תשלום]]&lt;&gt;"",לוח_זמנים_לתשלומים[[#This Row],[סך התשלומים]]-לוח_זמנים_לתשלומים[[#This Row],[ריבית]],"")</f>
        <v>1652.1063482144311</v>
      </c>
      <c r="I97" s="17">
        <f ca="1">IF(לוח_זמנים_לתשלומים[[#This Row],[מס'' תשלום]]&lt;&gt;"",לוח_זמנים_לתשלומים[[#This Row],[יתרת פתיחה]]*(InterestRate/PaymentsPerYear),"")</f>
        <v>30.457030154982533</v>
      </c>
      <c r="J9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24675.826360313909</v>
      </c>
      <c r="K97" s="17">
        <f ca="1">IF(לוח_זמנים_לתשלומים[[#This Row],[מס'' תשלום]]&lt;&gt;"",SUM(INDEX(לוח_זמנים_לתשלומים[ריבית],1,1):לוח_זמנים_לתשלומים[[#This Row],[ריבית]]),"")</f>
        <v>9376.2769000835506</v>
      </c>
    </row>
    <row r="98" spans="1:11" x14ac:dyDescent="0.25">
      <c r="A98" s="1"/>
      <c r="B98" s="6">
        <f ca="1">IF(LoanIsGood,IF(ROW()-ROW(לוח_זמנים_לתשלומים[[#Headers],[מס'' תשלום]])&gt;מספרתשלומיםמתוכננים,"",ROW()-ROW(לוח_זמנים_לתשלומים[[#Headers],[מס'' תשלום]])),"")</f>
        <v>87</v>
      </c>
      <c r="C98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46622</v>
      </c>
      <c r="D98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24675.826360313909</v>
      </c>
      <c r="E98" s="17">
        <f ca="1">IF(לוח_זמנים_לתשלומים[[#This Row],[מס'' תשלום]]&lt;&gt;"",תשלוםמתוכנן,"")</f>
        <v>1682.5633783694136</v>
      </c>
      <c r="F98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9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98" s="17">
        <f ca="1">IF(לוח_זמנים_לתשלומים[[#This Row],[מס'' תשלום]]&lt;&gt;"",לוח_זמנים_לתשלומים[[#This Row],[סך התשלומים]]-לוח_זמנים_לתשלומים[[#This Row],[ריבית]],"")</f>
        <v>1654.0175599082572</v>
      </c>
      <c r="I98" s="17">
        <f ca="1">IF(לוח_זמנים_לתשלומים[[#This Row],[מס'' תשלום]]&lt;&gt;"",לוח_זמנים_לתשלומים[[#This Row],[יתרת פתיחה]]*(InterestRate/PaymentsPerYear),"")</f>
        <v>28.545818461156472</v>
      </c>
      <c r="J9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23021.808800405652</v>
      </c>
      <c r="K98" s="17">
        <f ca="1">IF(לוח_זמנים_לתשלומים[[#This Row],[מס'' תשלום]]&lt;&gt;"",SUM(INDEX(לוח_זמנים_לתשלומים[ריבית],1,1):לוח_זמנים_לתשלומים[[#This Row],[ריבית]]),"")</f>
        <v>9404.8227185447067</v>
      </c>
    </row>
    <row r="99" spans="1:11" x14ac:dyDescent="0.25">
      <c r="A99" s="1"/>
      <c r="B99" s="6">
        <f ca="1">IF(LoanIsGood,IF(ROW()-ROW(לוח_זמנים_לתשלומים[[#Headers],[מס'' תשלום]])&gt;מספרתשלומיםמתוכננים,"",ROW()-ROW(לוח_זמנים_לתשלומים[[#Headers],[מס'' תשלום]])),"")</f>
        <v>88</v>
      </c>
      <c r="C99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46653</v>
      </c>
      <c r="D99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23021.808800405652</v>
      </c>
      <c r="E99" s="17">
        <f ca="1">IF(לוח_זמנים_לתשלומים[[#This Row],[מס'' תשלום]]&lt;&gt;"",תשלוםמתוכנן,"")</f>
        <v>1682.5633783694136</v>
      </c>
      <c r="F99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9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99" s="17">
        <f ca="1">IF(לוח_זמנים_לתשלומים[[#This Row],[מס'' תשלום]]&lt;&gt;"",לוח_זמנים_לתשלומים[[#This Row],[סך התשלומים]]-לוח_זמנים_לתשלומים[[#This Row],[ריבית]],"")</f>
        <v>1655.9309825554776</v>
      </c>
      <c r="I99" s="17">
        <f ca="1">IF(לוח_זמנים_לתשלומים[[#This Row],[מס'' תשלום]]&lt;&gt;"",לוח_זמנים_לתשלומים[[#This Row],[יתרת פתיחה]]*(InterestRate/PaymentsPerYear),"")</f>
        <v>26.632395813935936</v>
      </c>
      <c r="J9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21365.877817850174</v>
      </c>
      <c r="K99" s="17">
        <f ca="1">IF(לוח_זמנים_לתשלומים[[#This Row],[מס'' תשלום]]&lt;&gt;"",SUM(INDEX(לוח_זמנים_לתשלומים[ריבית],1,1):לוח_זמנים_לתשלומים[[#This Row],[ריבית]]),"")</f>
        <v>9431.4551143586432</v>
      </c>
    </row>
    <row r="100" spans="1:11" x14ac:dyDescent="0.25">
      <c r="A100" s="1"/>
      <c r="B100" s="6">
        <f ca="1">IF(LoanIsGood,IF(ROW()-ROW(לוח_זמנים_לתשלומים[[#Headers],[מס'' תשלום]])&gt;מספרתשלומיםמתוכננים,"",ROW()-ROW(לוח_זמנים_לתשלומים[[#Headers],[מס'' תשלום]])),"")</f>
        <v>89</v>
      </c>
      <c r="C100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46683</v>
      </c>
      <c r="D100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21365.877817850174</v>
      </c>
      <c r="E100" s="17">
        <f ca="1">IF(לוח_זמנים_לתשלומים[[#This Row],[מס'' תשלום]]&lt;&gt;"",תשלוםמתוכנן,"")</f>
        <v>1682.5633783694136</v>
      </c>
      <c r="F100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0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00" s="17">
        <f ca="1">IF(לוח_זמנים_לתשלומים[[#This Row],[מס'' תשלום]]&lt;&gt;"",לוח_זמנים_לתשלומים[[#This Row],[סך התשלומים]]-לוח_זמנים_לתשלומים[[#This Row],[ריבית]],"")</f>
        <v>1657.8466187137972</v>
      </c>
      <c r="I100" s="17">
        <f ca="1">IF(לוח_זמנים_לתשלומים[[#This Row],[מס'' תשלום]]&lt;&gt;"",לוח_זמנים_לתשלומים[[#This Row],[יתרת פתיחה]]*(InterestRate/PaymentsPerYear),"")</f>
        <v>24.716759655616343</v>
      </c>
      <c r="J10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19708.031199136378</v>
      </c>
      <c r="K100" s="17">
        <f ca="1">IF(לוח_זמנים_לתשלומים[[#This Row],[מס'' תשלום]]&lt;&gt;"",SUM(INDEX(לוח_זמנים_לתשלומים[ריבית],1,1):לוח_זמנים_לתשלומים[[#This Row],[ריבית]]),"")</f>
        <v>9456.1718740142587</v>
      </c>
    </row>
    <row r="101" spans="1:11" x14ac:dyDescent="0.25">
      <c r="A101" s="1"/>
      <c r="B101" s="6">
        <f ca="1">IF(LoanIsGood,IF(ROW()-ROW(לוח_זמנים_לתשלומים[[#Headers],[מס'' תשלום]])&gt;מספרתשלומיםמתוכננים,"",ROW()-ROW(לוח_זמנים_לתשלומים[[#Headers],[מס'' תשלום]])),"")</f>
        <v>90</v>
      </c>
      <c r="C101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46714</v>
      </c>
      <c r="D101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19708.031199136378</v>
      </c>
      <c r="E101" s="17">
        <f ca="1">IF(לוח_זמנים_לתשלומים[[#This Row],[מס'' תשלום]]&lt;&gt;"",תשלוםמתוכנן,"")</f>
        <v>1682.5633783694136</v>
      </c>
      <c r="F101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0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01" s="17">
        <f ca="1">IF(לוח_זמנים_לתשלומים[[#This Row],[מס'' תשלום]]&lt;&gt;"",לוח_זמנים_לתשלומים[[#This Row],[סך התשלומים]]-לוח_זמנים_לתשלומים[[#This Row],[ריבית]],"")</f>
        <v>1659.7644709438794</v>
      </c>
      <c r="I101" s="17">
        <f ca="1">IF(לוח_זמנים_לתשלומים[[#This Row],[מס'' תשלום]]&lt;&gt;"",לוח_זמנים_לתשלומים[[#This Row],[יתרת פתיחה]]*(InterestRate/PaymentsPerYear),"")</f>
        <v>22.798907425534264</v>
      </c>
      <c r="J10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18048.266728192499</v>
      </c>
      <c r="K101" s="17">
        <f ca="1">IF(לוח_זמנים_לתשלומים[[#This Row],[מס'' תשלום]]&lt;&gt;"",SUM(INDEX(לוח_זמנים_לתשלומים[ריבית],1,1):לוח_זמנים_לתשלומים[[#This Row],[ריבית]]),"")</f>
        <v>9478.9707814397934</v>
      </c>
    </row>
    <row r="102" spans="1:11" x14ac:dyDescent="0.25">
      <c r="A102" s="1"/>
      <c r="B102" s="6">
        <f ca="1">IF(LoanIsGood,IF(ROW()-ROW(לוח_זמנים_לתשלומים[[#Headers],[מס'' תשלום]])&gt;מספרתשלומיםמתוכננים,"",ROW()-ROW(לוח_זמנים_לתשלומים[[#Headers],[מס'' תשלום]])),"")</f>
        <v>91</v>
      </c>
      <c r="C102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46744</v>
      </c>
      <c r="D102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18048.266728192499</v>
      </c>
      <c r="E102" s="17">
        <f ca="1">IF(לוח_זמנים_לתשלומים[[#This Row],[מס'' תשלום]]&lt;&gt;"",תשלוםמתוכנן,"")</f>
        <v>1682.5633783694136</v>
      </c>
      <c r="F102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0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02" s="17">
        <f ca="1">IF(לוח_זמנים_לתשלומים[[#This Row],[מס'' תשלום]]&lt;&gt;"",לוח_זמנים_לתשלומים[[#This Row],[סך התשלומים]]-לוח_זמנים_לתשלומים[[#This Row],[ריבית]],"")</f>
        <v>1661.6845418093496</v>
      </c>
      <c r="I102" s="17">
        <f ca="1">IF(לוח_זמנים_לתשלומים[[#This Row],[מס'' תשלום]]&lt;&gt;"",לוח_זמנים_לתשלומים[[#This Row],[יתרת פתיחה]]*(InterestRate/PaymentsPerYear),"")</f>
        <v>20.87883656006402</v>
      </c>
      <c r="J102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16386.582186383148</v>
      </c>
      <c r="K102" s="17">
        <f ca="1">IF(לוח_זמנים_לתשלומים[[#This Row],[מס'' תשלום]]&lt;&gt;"",SUM(INDEX(לוח_זמנים_לתשלומים[ריבית],1,1):לוח_זמנים_לתשלומים[[#This Row],[ריבית]]),"")</f>
        <v>9499.8496179998583</v>
      </c>
    </row>
    <row r="103" spans="1:11" x14ac:dyDescent="0.25">
      <c r="A103" s="1"/>
      <c r="B103" s="6">
        <f ca="1">IF(LoanIsGood,IF(ROW()-ROW(לוח_זמנים_לתשלומים[[#Headers],[מס'' תשלום]])&gt;מספרתשלומיםמתוכננים,"",ROW()-ROW(לוח_זמנים_לתשלומים[[#Headers],[מס'' תשלום]])),"")</f>
        <v>92</v>
      </c>
      <c r="C103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46775</v>
      </c>
      <c r="D103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16386.582186383148</v>
      </c>
      <c r="E103" s="17">
        <f ca="1">IF(לוח_זמנים_לתשלומים[[#This Row],[מס'' תשלום]]&lt;&gt;"",תשלוםמתוכנן,"")</f>
        <v>1682.5633783694136</v>
      </c>
      <c r="F103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0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03" s="17">
        <f ca="1">IF(לוח_זמנים_לתשלומים[[#This Row],[מס'' תשלום]]&lt;&gt;"",לוח_זמנים_לתשלומים[[#This Row],[סך התשלומים]]-לוח_זמנים_לתשלומים[[#This Row],[ריבית]],"")</f>
        <v>1663.6068338767993</v>
      </c>
      <c r="I103" s="17">
        <f ca="1">IF(לוח_זמנים_לתשלומים[[#This Row],[מס'' תשלום]]&lt;&gt;"",לוח_זמנים_לתשלומים[[#This Row],[יתרת פתיחה]]*(InterestRate/PaymentsPerYear),"")</f>
        <v>18.956544492614238</v>
      </c>
      <c r="J103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14722.975352506348</v>
      </c>
      <c r="K103" s="17">
        <f ca="1">IF(לוח_זמנים_לתשלומים[[#This Row],[מס'' תשלום]]&lt;&gt;"",SUM(INDEX(לוח_זמנים_לתשלומים[ריבית],1,1):לוח_זמנים_לתשלומים[[#This Row],[ריבית]]),"")</f>
        <v>9518.8061624924721</v>
      </c>
    </row>
    <row r="104" spans="1:11" x14ac:dyDescent="0.25">
      <c r="A104" s="1"/>
      <c r="B104" s="6">
        <f ca="1">IF(LoanIsGood,IF(ROW()-ROW(לוח_זמנים_לתשלומים[[#Headers],[מס'' תשלום]])&gt;מספרתשלומיםמתוכננים,"",ROW()-ROW(לוח_זמנים_לתשלומים[[#Headers],[מס'' תשלום]])),"")</f>
        <v>93</v>
      </c>
      <c r="C104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46806</v>
      </c>
      <c r="D104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14722.975352506348</v>
      </c>
      <c r="E104" s="17">
        <f ca="1">IF(לוח_זמנים_לתשלומים[[#This Row],[מס'' תשלום]]&lt;&gt;"",תשלוםמתוכנן,"")</f>
        <v>1682.5633783694136</v>
      </c>
      <c r="F104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0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04" s="17">
        <f ca="1">IF(לוח_זמנים_לתשלומים[[#This Row],[מס'' תשלום]]&lt;&gt;"",לוח_זמנים_לתשלומים[[#This Row],[סך התשלומים]]-לוח_זמנים_לתשלומים[[#This Row],[ריבית]],"")</f>
        <v>1665.5313497157892</v>
      </c>
      <c r="I104" s="17">
        <f ca="1">IF(לוח_זמנים_לתשלומים[[#This Row],[מס'' תשלום]]&lt;&gt;"",לוח_זמנים_לתשלומים[[#This Row],[יתרת פתיחה]]*(InterestRate/PaymentsPerYear),"")</f>
        <v>17.032028653624426</v>
      </c>
      <c r="J104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13057.444002790558</v>
      </c>
      <c r="K104" s="17">
        <f ca="1">IF(לוח_זמנים_לתשלומים[[#This Row],[מס'' תשלום]]&lt;&gt;"",SUM(INDEX(לוח_זמנים_לתשלומים[ריבית],1,1):לוח_זמנים_לתשלומים[[#This Row],[ריבית]]),"")</f>
        <v>9535.8381911460965</v>
      </c>
    </row>
    <row r="105" spans="1:11" x14ac:dyDescent="0.25">
      <c r="A105" s="1"/>
      <c r="B105" s="6">
        <f ca="1">IF(LoanIsGood,IF(ROW()-ROW(לוח_זמנים_לתשלומים[[#Headers],[מס'' תשלום]])&gt;מספרתשלומיםמתוכננים,"",ROW()-ROW(לוח_זמנים_לתשלומים[[#Headers],[מס'' תשלום]])),"")</f>
        <v>94</v>
      </c>
      <c r="C105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46835</v>
      </c>
      <c r="D105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13057.444002790558</v>
      </c>
      <c r="E105" s="17">
        <f ca="1">IF(לוח_זמנים_לתשלומים[[#This Row],[מס'' תשלום]]&lt;&gt;"",תשלוםמתוכנן,"")</f>
        <v>1682.5633783694136</v>
      </c>
      <c r="F105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0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05" s="17">
        <f ca="1">IF(לוח_זמנים_לתשלומים[[#This Row],[מס'' תשלום]]&lt;&gt;"",לוח_זמנים_לתשלומים[[#This Row],[סך התשלומים]]-לוח_זמנים_לתשלומים[[#This Row],[ריבית]],"")</f>
        <v>1667.458091898852</v>
      </c>
      <c r="I105" s="17">
        <f ca="1">IF(לוח_זמנים_לתשלומים[[#This Row],[מס'' תשלום]]&lt;&gt;"",לוח_זמנים_לתשלומים[[#This Row],[יתרת פתיחה]]*(InterestRate/PaymentsPerYear),"")</f>
        <v>15.105286470561543</v>
      </c>
      <c r="J105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11389.985910891706</v>
      </c>
      <c r="K105" s="17">
        <f ca="1">IF(לוח_זמנים_לתשלומים[[#This Row],[מס'' תשלום]]&lt;&gt;"",SUM(INDEX(לוח_זמנים_לתשלומים[ריבית],1,1):לוח_זמנים_לתשלומים[[#This Row],[ריבית]]),"")</f>
        <v>9550.9434776166581</v>
      </c>
    </row>
    <row r="106" spans="1:11" x14ac:dyDescent="0.25">
      <c r="A106" s="1"/>
      <c r="B106" s="6">
        <f ca="1">IF(LoanIsGood,IF(ROW()-ROW(לוח_זמנים_לתשלומים[[#Headers],[מס'' תשלום]])&gt;מספרתשלומיםמתוכננים,"",ROW()-ROW(לוח_זמנים_לתשלומים[[#Headers],[מס'' תשלום]])),"")</f>
        <v>95</v>
      </c>
      <c r="C106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46866</v>
      </c>
      <c r="D106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11389.985910891706</v>
      </c>
      <c r="E106" s="17">
        <f ca="1">IF(לוח_זמנים_לתשלומים[[#This Row],[מס'' תשלום]]&lt;&gt;"",תשלוםמתוכנן,"")</f>
        <v>1682.5633783694136</v>
      </c>
      <c r="F106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0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06" s="17">
        <f ca="1">IF(לוח_זמנים_לתשלומים[[#This Row],[מס'' תשלום]]&lt;&gt;"",לוח_זמנים_לתשלומים[[#This Row],[סך התשלומים]]-לוח_זמנים_לתשלומים[[#This Row],[ריבית]],"")</f>
        <v>1669.3870630014972</v>
      </c>
      <c r="I106" s="17">
        <f ca="1">IF(לוח_זמנים_לתשלומים[[#This Row],[מס'' תשלום]]&lt;&gt;"",לוח_זמנים_לתשלומים[[#This Row],[יתרת פתיחה]]*(InterestRate/PaymentsPerYear),"")</f>
        <v>13.176315367916555</v>
      </c>
      <c r="J106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9720.5988478902091</v>
      </c>
      <c r="K106" s="17">
        <f ca="1">IF(לוח_זמנים_לתשלומים[[#This Row],[מס'' תשלום]]&lt;&gt;"",SUM(INDEX(לוח_זמנים_לתשלומים[ריבית],1,1):לוח_זמנים_לתשלומים[[#This Row],[ריבית]]),"")</f>
        <v>9564.1197929845748</v>
      </c>
    </row>
    <row r="107" spans="1:11" x14ac:dyDescent="0.25">
      <c r="A107" s="1"/>
      <c r="B107" s="6">
        <f ca="1">IF(LoanIsGood,IF(ROW()-ROW(לוח_זמנים_לתשלומים[[#Headers],[מס'' תשלום]])&gt;מספרתשלומיםמתוכננים,"",ROW()-ROW(לוח_זמנים_לתשלומים[[#Headers],[מס'' תשלום]])),"")</f>
        <v>96</v>
      </c>
      <c r="C107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46896</v>
      </c>
      <c r="D107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9720.5988478902091</v>
      </c>
      <c r="E107" s="17">
        <f ca="1">IF(לוח_זמנים_לתשלומים[[#This Row],[מס'' תשלום]]&lt;&gt;"",תשלוםמתוכנן,"")</f>
        <v>1682.5633783694136</v>
      </c>
      <c r="F107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0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07" s="17">
        <f ca="1">IF(לוח_זמנים_לתשלומים[[#This Row],[מס'' תשלום]]&lt;&gt;"",לוח_זמנים_לתשלומים[[#This Row],[סך התשלומים]]-לוח_זמנים_לתשלומים[[#This Row],[ריבית]],"")</f>
        <v>1671.3182656022127</v>
      </c>
      <c r="I107" s="17">
        <f ca="1">IF(לוח_זמנים_לתשלומים[[#This Row],[מס'' תשלום]]&lt;&gt;"",לוח_זמנים_לתשלומים[[#This Row],[יתרת פתיחה]]*(InterestRate/PaymentsPerYear),"")</f>
        <v>11.24511276720099</v>
      </c>
      <c r="J107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8049.2805822879964</v>
      </c>
      <c r="K107" s="17">
        <f ca="1">IF(לוח_זמנים_לתשלומים[[#This Row],[מס'' תשלום]]&lt;&gt;"",SUM(INDEX(לוח_זמנים_לתשלומים[ריבית],1,1):לוח_זמנים_לתשלומים[[#This Row],[ריבית]]),"")</f>
        <v>9575.364905751776</v>
      </c>
    </row>
    <row r="108" spans="1:11" x14ac:dyDescent="0.25">
      <c r="A108" s="1"/>
      <c r="B108" s="6">
        <f ca="1">IF(LoanIsGood,IF(ROW()-ROW(לוח_זמנים_לתשלומים[[#Headers],[מס'' תשלום]])&gt;מספרתשלומיםמתוכננים,"",ROW()-ROW(לוח_זמנים_לתשלומים[[#Headers],[מס'' תשלום]])),"")</f>
        <v>97</v>
      </c>
      <c r="C108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46927</v>
      </c>
      <c r="D108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8049.2805822879964</v>
      </c>
      <c r="E108" s="17">
        <f ca="1">IF(לוח_זמנים_לתשלומים[[#This Row],[מס'' תשלום]]&lt;&gt;"",תשלוםמתוכנן,"")</f>
        <v>1682.5633783694136</v>
      </c>
      <c r="F108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0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08" s="17">
        <f ca="1">IF(לוח_זמנים_לתשלומים[[#This Row],[מס'' תשלום]]&lt;&gt;"",לוח_זמנים_לתשלומים[[#This Row],[סך התשלומים]]-לוח_זמנים_לתשלומים[[#This Row],[ריבית]],"")</f>
        <v>1673.2517022824702</v>
      </c>
      <c r="I108" s="17">
        <f ca="1">IF(לוח_זמנים_לתשלומים[[#This Row],[מס'' תשלום]]&lt;&gt;"",לוח_זמנים_לתשלומים[[#This Row],[יתרת פתיחה]]*(InterestRate/PaymentsPerYear),"")</f>
        <v>9.3116760869434962</v>
      </c>
      <c r="J108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6376.0288800055259</v>
      </c>
      <c r="K108" s="17">
        <f ca="1">IF(לוח_זמנים_לתשלומים[[#This Row],[מס'' תשלום]]&lt;&gt;"",SUM(INDEX(לוח_זמנים_לתשלומים[ריבית],1,1):לוח_זמנים_לתשלומים[[#This Row],[ריבית]]),"")</f>
        <v>9584.6765818387194</v>
      </c>
    </row>
    <row r="109" spans="1:11" x14ac:dyDescent="0.25">
      <c r="A109" s="1"/>
      <c r="B109" s="6">
        <f ca="1">IF(LoanIsGood,IF(ROW()-ROW(לוח_זמנים_לתשלומים[[#Headers],[מס'' תשלום]])&gt;מספרתשלומיםמתוכננים,"",ROW()-ROW(לוח_זמנים_לתשלומים[[#Headers],[מס'' תשלום]])),"")</f>
        <v>98</v>
      </c>
      <c r="C109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46957</v>
      </c>
      <c r="D109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6376.0288800055259</v>
      </c>
      <c r="E109" s="17">
        <f ca="1">IF(לוח_זמנים_לתשלומים[[#This Row],[מס'' תשלום]]&lt;&gt;"",תשלוםמתוכנן,"")</f>
        <v>1682.5633783694136</v>
      </c>
      <c r="F109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0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09" s="17">
        <f ca="1">IF(לוח_זמנים_לתשלומים[[#This Row],[מס'' תשלום]]&lt;&gt;"",לוח_זמנים_לתשלומים[[#This Row],[סך התשלומים]]-לוח_זמנים_לתשלומים[[#This Row],[ריבית]],"")</f>
        <v>1675.1873756267273</v>
      </c>
      <c r="I109" s="17">
        <f ca="1">IF(לוח_זמנים_לתשלומים[[#This Row],[מס'' תשלום]]&lt;&gt;"",לוח_זמנים_לתשלומים[[#This Row],[יתרת פתיחה]]*(InterestRate/PaymentsPerYear),"")</f>
        <v>7.3760027426863921</v>
      </c>
      <c r="J109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4700.8415043787991</v>
      </c>
      <c r="K109" s="17">
        <f ca="1">IF(לוח_זמנים_לתשלומים[[#This Row],[מס'' תשלום]]&lt;&gt;"",SUM(INDEX(לוח_זמנים_לתשלומים[ריבית],1,1):לוח_זמנים_לתשלומים[[#This Row],[ריבית]]),"")</f>
        <v>9592.0525845814063</v>
      </c>
    </row>
    <row r="110" spans="1:11" x14ac:dyDescent="0.25">
      <c r="A110" s="1"/>
      <c r="B110" s="6">
        <f ca="1">IF(LoanIsGood,IF(ROW()-ROW(לוח_זמנים_לתשלומים[[#Headers],[מס'' תשלום]])&gt;מספרתשלומיםמתוכננים,"",ROW()-ROW(לוח_זמנים_לתשלומים[[#Headers],[מס'' תשלום]])),"")</f>
        <v>99</v>
      </c>
      <c r="C110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46988</v>
      </c>
      <c r="D110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4700.8415043787991</v>
      </c>
      <c r="E110" s="17">
        <f ca="1">IF(לוח_זמנים_לתשלומים[[#This Row],[מס'' תשלום]]&lt;&gt;"",תשלוםמתוכנן,"")</f>
        <v>1682.5633783694136</v>
      </c>
      <c r="F110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1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10" s="17">
        <f ca="1">IF(לוח_זמנים_לתשלומים[[#This Row],[מס'' תשלום]]&lt;&gt;"",לוח_זמנים_לתשלומים[[#This Row],[סך התשלומים]]-לוח_זמנים_לתשלומים[[#This Row],[ריבית]],"")</f>
        <v>1677.1252882224314</v>
      </c>
      <c r="I110" s="17">
        <f ca="1">IF(לוח_זמנים_לתשלומים[[#This Row],[מס'' תשלום]]&lt;&gt;"",לוח_זמנים_לתשלומים[[#This Row],[יתרת פתיחה]]*(InterestRate/PaymentsPerYear),"")</f>
        <v>5.4380901469822067</v>
      </c>
      <c r="J110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3023.7162161563674</v>
      </c>
      <c r="K110" s="17">
        <f ca="1">IF(לוח_זמנים_לתשלומים[[#This Row],[מס'' תשלום]]&lt;&gt;"",SUM(INDEX(לוח_זמנים_לתשלומים[ריבית],1,1):לוח_זמנים_לתשלומים[[#This Row],[ריבית]]),"")</f>
        <v>9597.4906747283894</v>
      </c>
    </row>
    <row r="111" spans="1:11" x14ac:dyDescent="0.25">
      <c r="A111" s="1"/>
      <c r="B111" s="6">
        <f ca="1">IF(LoanIsGood,IF(ROW()-ROW(לוח_זמנים_לתשלומים[[#Headers],[מס'' תשלום]])&gt;מספרתשלומיםמתוכננים,"",ROW()-ROW(לוח_זמנים_לתשלומים[[#Headers],[מס'' תשלום]])),"")</f>
        <v>100</v>
      </c>
      <c r="C111" s="7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>47019</v>
      </c>
      <c r="D111" s="17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>3023.7162161563674</v>
      </c>
      <c r="E111" s="17">
        <f ca="1">IF(לוח_זמנים_לתשלומים[[#This Row],[מס'' תשלום]]&lt;&gt;"",תשלוםמתוכנן,"")</f>
        <v>1682.5633783694136</v>
      </c>
      <c r="F111" s="17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>0</v>
      </c>
      <c r="G11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>1682.5633783694136</v>
      </c>
      <c r="H111" s="17">
        <f ca="1">IF(לוח_זמנים_לתשלומים[[#This Row],[מס'' תשלום]]&lt;&gt;"",לוח_זמנים_לתשלומים[[#This Row],[סך התשלומים]]-לוח_זמנים_לתשלומים[[#This Row],[ריבית]],"")</f>
        <v>1679.0654426600233</v>
      </c>
      <c r="I111" s="17">
        <f ca="1">IF(לוח_זמנים_לתשלומים[[#This Row],[מס'' תשלום]]&lt;&gt;"",לוח_זמנים_לתשלומים[[#This Row],[יתרת פתיחה]]*(InterestRate/PaymentsPerYear),"")</f>
        <v>3.4979357093902244</v>
      </c>
      <c r="J111" s="17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>1344.6507734963441</v>
      </c>
      <c r="K111" s="17">
        <f ca="1">IF(לוח_זמנים_לתשלומים[[#This Row],[מס'' תשלום]]&lt;&gt;"",SUM(INDEX(לוח_זמנים_לתשלומים[ריבית],1,1):לוח_זמנים_לתשלומים[[#This Row],[ריבית]]),"")</f>
        <v>9600.9886104377802</v>
      </c>
    </row>
    <row r="112" spans="1:11" x14ac:dyDescent="0.25">
      <c r="A112" s="1"/>
      <c r="B11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1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1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12" s="17" t="str">
        <f ca="1">IF(לוח_זמנים_לתשלומים[[#This Row],[מס'' תשלום]]&lt;&gt;"",תשלוםמתוכנן,"")</f>
        <v/>
      </c>
      <c r="F11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1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1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12" s="17" t="str">
        <f ca="1">IF(לוח_זמנים_לתשלומים[[#This Row],[מס'' תשלום]]&lt;&gt;"",לוח_זמנים_לתשלומים[[#This Row],[יתרת פתיחה]]*(InterestRate/PaymentsPerYear),"")</f>
        <v/>
      </c>
      <c r="J11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1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13" spans="1:11" x14ac:dyDescent="0.25">
      <c r="A113" s="1"/>
      <c r="B11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1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1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13" s="17" t="str">
        <f ca="1">IF(לוח_זמנים_לתשלומים[[#This Row],[מס'' תשלום]]&lt;&gt;"",תשלוםמתוכנן,"")</f>
        <v/>
      </c>
      <c r="F11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1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1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13" s="17" t="str">
        <f ca="1">IF(לוח_זמנים_לתשלומים[[#This Row],[מס'' תשלום]]&lt;&gt;"",לוח_זמנים_לתשלומים[[#This Row],[יתרת פתיחה]]*(InterestRate/PaymentsPerYear),"")</f>
        <v/>
      </c>
      <c r="J11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1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14" spans="1:11" x14ac:dyDescent="0.25">
      <c r="A114" s="1"/>
      <c r="B11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1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1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14" s="17" t="str">
        <f ca="1">IF(לוח_זמנים_לתשלומים[[#This Row],[מס'' תשלום]]&lt;&gt;"",תשלוםמתוכנן,"")</f>
        <v/>
      </c>
      <c r="F11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1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1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14" s="17" t="str">
        <f ca="1">IF(לוח_זמנים_לתשלומים[[#This Row],[מס'' תשלום]]&lt;&gt;"",לוח_זמנים_לתשלומים[[#This Row],[יתרת פתיחה]]*(InterestRate/PaymentsPerYear),"")</f>
        <v/>
      </c>
      <c r="J11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1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15" spans="1:11" x14ac:dyDescent="0.25">
      <c r="A115" s="1"/>
      <c r="B11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1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1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15" s="17" t="str">
        <f ca="1">IF(לוח_זמנים_לתשלומים[[#This Row],[מס'' תשלום]]&lt;&gt;"",תשלוםמתוכנן,"")</f>
        <v/>
      </c>
      <c r="F11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1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1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15" s="17" t="str">
        <f ca="1">IF(לוח_זמנים_לתשלומים[[#This Row],[מס'' תשלום]]&lt;&gt;"",לוח_זמנים_לתשלומים[[#This Row],[יתרת פתיחה]]*(InterestRate/PaymentsPerYear),"")</f>
        <v/>
      </c>
      <c r="J11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1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16" spans="1:11" x14ac:dyDescent="0.25">
      <c r="A116" s="1"/>
      <c r="B11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1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1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16" s="17" t="str">
        <f ca="1">IF(לוח_זמנים_לתשלומים[[#This Row],[מס'' תשלום]]&lt;&gt;"",תשלוםמתוכנן,"")</f>
        <v/>
      </c>
      <c r="F11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1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1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16" s="17" t="str">
        <f ca="1">IF(לוח_זמנים_לתשלומים[[#This Row],[מס'' תשלום]]&lt;&gt;"",לוח_זמנים_לתשלומים[[#This Row],[יתרת פתיחה]]*(InterestRate/PaymentsPerYear),"")</f>
        <v/>
      </c>
      <c r="J11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1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17" spans="1:11" x14ac:dyDescent="0.25">
      <c r="A117" s="1"/>
      <c r="B11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1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1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17" s="17" t="str">
        <f ca="1">IF(לוח_זמנים_לתשלומים[[#This Row],[מס'' תשלום]]&lt;&gt;"",תשלוםמתוכנן,"")</f>
        <v/>
      </c>
      <c r="F11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1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1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17" s="17" t="str">
        <f ca="1">IF(לוח_זמנים_לתשלומים[[#This Row],[מס'' תשלום]]&lt;&gt;"",לוח_זמנים_לתשלומים[[#This Row],[יתרת פתיחה]]*(InterestRate/PaymentsPerYear),"")</f>
        <v/>
      </c>
      <c r="J11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1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18" spans="1:11" x14ac:dyDescent="0.25">
      <c r="A118" s="1"/>
      <c r="B11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1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1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18" s="17" t="str">
        <f ca="1">IF(לוח_זמנים_לתשלומים[[#This Row],[מס'' תשלום]]&lt;&gt;"",תשלוםמתוכנן,"")</f>
        <v/>
      </c>
      <c r="F11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1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1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18" s="17" t="str">
        <f ca="1">IF(לוח_זמנים_לתשלומים[[#This Row],[מס'' תשלום]]&lt;&gt;"",לוח_זמנים_לתשלומים[[#This Row],[יתרת פתיחה]]*(InterestRate/PaymentsPerYear),"")</f>
        <v/>
      </c>
      <c r="J11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1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19" spans="1:11" x14ac:dyDescent="0.25">
      <c r="A119" s="1"/>
      <c r="B11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1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1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19" s="17" t="str">
        <f ca="1">IF(לוח_זמנים_לתשלומים[[#This Row],[מס'' תשלום]]&lt;&gt;"",תשלוםמתוכנן,"")</f>
        <v/>
      </c>
      <c r="F11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1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1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19" s="17" t="str">
        <f ca="1">IF(לוח_זמנים_לתשלומים[[#This Row],[מס'' תשלום]]&lt;&gt;"",לוח_זמנים_לתשלומים[[#This Row],[יתרת פתיחה]]*(InterestRate/PaymentsPerYear),"")</f>
        <v/>
      </c>
      <c r="J11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1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20" spans="1:11" x14ac:dyDescent="0.25">
      <c r="A120" s="1"/>
      <c r="B12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2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2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20" s="17" t="str">
        <f ca="1">IF(לוח_זמנים_לתשלומים[[#This Row],[מס'' תשלום]]&lt;&gt;"",תשלוםמתוכנן,"")</f>
        <v/>
      </c>
      <c r="F12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2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2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20" s="17" t="str">
        <f ca="1">IF(לוח_זמנים_לתשלומים[[#This Row],[מס'' תשלום]]&lt;&gt;"",לוח_זמנים_לתשלומים[[#This Row],[יתרת פתיחה]]*(InterestRate/PaymentsPerYear),"")</f>
        <v/>
      </c>
      <c r="J12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2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21" spans="1:11" x14ac:dyDescent="0.25">
      <c r="A121" s="1"/>
      <c r="B12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2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2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21" s="17" t="str">
        <f ca="1">IF(לוח_זמנים_לתשלומים[[#This Row],[מס'' תשלום]]&lt;&gt;"",תשלוםמתוכנן,"")</f>
        <v/>
      </c>
      <c r="F12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2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2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21" s="17" t="str">
        <f ca="1">IF(לוח_זמנים_לתשלומים[[#This Row],[מס'' תשלום]]&lt;&gt;"",לוח_זמנים_לתשלומים[[#This Row],[יתרת פתיחה]]*(InterestRate/PaymentsPerYear),"")</f>
        <v/>
      </c>
      <c r="J12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2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22" spans="1:11" x14ac:dyDescent="0.25">
      <c r="A122" s="1"/>
      <c r="B12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2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2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22" s="17" t="str">
        <f ca="1">IF(לוח_זמנים_לתשלומים[[#This Row],[מס'' תשלום]]&lt;&gt;"",תשלוםמתוכנן,"")</f>
        <v/>
      </c>
      <c r="F12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2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2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22" s="17" t="str">
        <f ca="1">IF(לוח_זמנים_לתשלומים[[#This Row],[מס'' תשלום]]&lt;&gt;"",לוח_זמנים_לתשלומים[[#This Row],[יתרת פתיחה]]*(InterestRate/PaymentsPerYear),"")</f>
        <v/>
      </c>
      <c r="J12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2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23" spans="1:11" x14ac:dyDescent="0.25">
      <c r="A123" s="1"/>
      <c r="B12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2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2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23" s="17" t="str">
        <f ca="1">IF(לוח_זמנים_לתשלומים[[#This Row],[מס'' תשלום]]&lt;&gt;"",תשלוםמתוכנן,"")</f>
        <v/>
      </c>
      <c r="F12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2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2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23" s="17" t="str">
        <f ca="1">IF(לוח_זמנים_לתשלומים[[#This Row],[מס'' תשלום]]&lt;&gt;"",לוח_זמנים_לתשלומים[[#This Row],[יתרת פתיחה]]*(InterestRate/PaymentsPerYear),"")</f>
        <v/>
      </c>
      <c r="J12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2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24" spans="1:11" x14ac:dyDescent="0.25">
      <c r="A124" s="1"/>
      <c r="B12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2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2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24" s="17" t="str">
        <f ca="1">IF(לוח_זמנים_לתשלומים[[#This Row],[מס'' תשלום]]&lt;&gt;"",תשלוםמתוכנן,"")</f>
        <v/>
      </c>
      <c r="F12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2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2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24" s="17" t="str">
        <f ca="1">IF(לוח_זמנים_לתשלומים[[#This Row],[מס'' תשלום]]&lt;&gt;"",לוח_זמנים_לתשלומים[[#This Row],[יתרת פתיחה]]*(InterestRate/PaymentsPerYear),"")</f>
        <v/>
      </c>
      <c r="J12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2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25" spans="1:11" x14ac:dyDescent="0.25">
      <c r="A125" s="1"/>
      <c r="B12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2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2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25" s="17" t="str">
        <f ca="1">IF(לוח_זמנים_לתשלומים[[#This Row],[מס'' תשלום]]&lt;&gt;"",תשלוםמתוכנן,"")</f>
        <v/>
      </c>
      <c r="F12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2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2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25" s="17" t="str">
        <f ca="1">IF(לוח_זמנים_לתשלומים[[#This Row],[מס'' תשלום]]&lt;&gt;"",לוח_זמנים_לתשלומים[[#This Row],[יתרת פתיחה]]*(InterestRate/PaymentsPerYear),"")</f>
        <v/>
      </c>
      <c r="J12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2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26" spans="1:11" x14ac:dyDescent="0.25">
      <c r="A126" s="1"/>
      <c r="B12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2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2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26" s="17" t="str">
        <f ca="1">IF(לוח_זמנים_לתשלומים[[#This Row],[מס'' תשלום]]&lt;&gt;"",תשלוםמתוכנן,"")</f>
        <v/>
      </c>
      <c r="F12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2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2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26" s="17" t="str">
        <f ca="1">IF(לוח_זמנים_לתשלומים[[#This Row],[מס'' תשלום]]&lt;&gt;"",לוח_זמנים_לתשלומים[[#This Row],[יתרת פתיחה]]*(InterestRate/PaymentsPerYear),"")</f>
        <v/>
      </c>
      <c r="J12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2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27" spans="1:11" x14ac:dyDescent="0.25">
      <c r="A127" s="1"/>
      <c r="B12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2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2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27" s="17" t="str">
        <f ca="1">IF(לוח_זמנים_לתשלומים[[#This Row],[מס'' תשלום]]&lt;&gt;"",תשלוםמתוכנן,"")</f>
        <v/>
      </c>
      <c r="F12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2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2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27" s="17" t="str">
        <f ca="1">IF(לוח_זמנים_לתשלומים[[#This Row],[מס'' תשלום]]&lt;&gt;"",לוח_זמנים_לתשלומים[[#This Row],[יתרת פתיחה]]*(InterestRate/PaymentsPerYear),"")</f>
        <v/>
      </c>
      <c r="J12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2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28" spans="1:11" x14ac:dyDescent="0.25">
      <c r="A128" s="1"/>
      <c r="B12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2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2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28" s="17" t="str">
        <f ca="1">IF(לוח_זמנים_לתשלומים[[#This Row],[מס'' תשלום]]&lt;&gt;"",תשלוםמתוכנן,"")</f>
        <v/>
      </c>
      <c r="F12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2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2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28" s="17" t="str">
        <f ca="1">IF(לוח_זמנים_לתשלומים[[#This Row],[מס'' תשלום]]&lt;&gt;"",לוח_זמנים_לתשלומים[[#This Row],[יתרת פתיחה]]*(InterestRate/PaymentsPerYear),"")</f>
        <v/>
      </c>
      <c r="J12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2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29" spans="1:11" x14ac:dyDescent="0.25">
      <c r="A129" s="1"/>
      <c r="B12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2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2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29" s="17" t="str">
        <f ca="1">IF(לוח_זמנים_לתשלומים[[#This Row],[מס'' תשלום]]&lt;&gt;"",תשלוםמתוכנן,"")</f>
        <v/>
      </c>
      <c r="F12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2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2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29" s="17" t="str">
        <f ca="1">IF(לוח_זמנים_לתשלומים[[#This Row],[מס'' תשלום]]&lt;&gt;"",לוח_זמנים_לתשלומים[[#This Row],[יתרת פתיחה]]*(InterestRate/PaymentsPerYear),"")</f>
        <v/>
      </c>
      <c r="J12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2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30" spans="1:11" x14ac:dyDescent="0.25">
      <c r="A130" s="1"/>
      <c r="B13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3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3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30" s="17" t="str">
        <f ca="1">IF(לוח_זמנים_לתשלומים[[#This Row],[מס'' תשלום]]&lt;&gt;"",תשלוםמתוכנן,"")</f>
        <v/>
      </c>
      <c r="F13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3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3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30" s="17" t="str">
        <f ca="1">IF(לוח_זמנים_לתשלומים[[#This Row],[מס'' תשלום]]&lt;&gt;"",לוח_זמנים_לתשלומים[[#This Row],[יתרת פתיחה]]*(InterestRate/PaymentsPerYear),"")</f>
        <v/>
      </c>
      <c r="J13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3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31" spans="1:11" x14ac:dyDescent="0.25">
      <c r="A131" s="1"/>
      <c r="B13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3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3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31" s="17" t="str">
        <f ca="1">IF(לוח_זמנים_לתשלומים[[#This Row],[מס'' תשלום]]&lt;&gt;"",תשלוםמתוכנן,"")</f>
        <v/>
      </c>
      <c r="F13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3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3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31" s="17" t="str">
        <f ca="1">IF(לוח_זמנים_לתשלומים[[#This Row],[מס'' תשלום]]&lt;&gt;"",לוח_זמנים_לתשלומים[[#This Row],[יתרת פתיחה]]*(InterestRate/PaymentsPerYear),"")</f>
        <v/>
      </c>
      <c r="J13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3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32" spans="1:11" x14ac:dyDescent="0.25">
      <c r="A132" s="1"/>
      <c r="B13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3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3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32" s="17" t="str">
        <f ca="1">IF(לוח_זמנים_לתשלומים[[#This Row],[מס'' תשלום]]&lt;&gt;"",תשלוםמתוכנן,"")</f>
        <v/>
      </c>
      <c r="F13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3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3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32" s="17" t="str">
        <f ca="1">IF(לוח_זמנים_לתשלומים[[#This Row],[מס'' תשלום]]&lt;&gt;"",לוח_זמנים_לתשלומים[[#This Row],[יתרת פתיחה]]*(InterestRate/PaymentsPerYear),"")</f>
        <v/>
      </c>
      <c r="J13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3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33" spans="1:11" x14ac:dyDescent="0.25">
      <c r="A133" s="1"/>
      <c r="B13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3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3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33" s="17" t="str">
        <f ca="1">IF(לוח_זמנים_לתשלומים[[#This Row],[מס'' תשלום]]&lt;&gt;"",תשלוםמתוכנן,"")</f>
        <v/>
      </c>
      <c r="F13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3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3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33" s="17" t="str">
        <f ca="1">IF(לוח_זמנים_לתשלומים[[#This Row],[מס'' תשלום]]&lt;&gt;"",לוח_זמנים_לתשלומים[[#This Row],[יתרת פתיחה]]*(InterestRate/PaymentsPerYear),"")</f>
        <v/>
      </c>
      <c r="J13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3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34" spans="1:11" x14ac:dyDescent="0.25">
      <c r="A134" s="1"/>
      <c r="B13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3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3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34" s="17" t="str">
        <f ca="1">IF(לוח_זמנים_לתשלומים[[#This Row],[מס'' תשלום]]&lt;&gt;"",תשלוםמתוכנן,"")</f>
        <v/>
      </c>
      <c r="F13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3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3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34" s="17" t="str">
        <f ca="1">IF(לוח_זמנים_לתשלומים[[#This Row],[מס'' תשלום]]&lt;&gt;"",לוח_זמנים_לתשלומים[[#This Row],[יתרת פתיחה]]*(InterestRate/PaymentsPerYear),"")</f>
        <v/>
      </c>
      <c r="J13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3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35" spans="1:11" x14ac:dyDescent="0.25">
      <c r="A135" s="1"/>
      <c r="B13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3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3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35" s="17" t="str">
        <f ca="1">IF(לוח_זמנים_לתשלומים[[#This Row],[מס'' תשלום]]&lt;&gt;"",תשלוםמתוכנן,"")</f>
        <v/>
      </c>
      <c r="F13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3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3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35" s="17" t="str">
        <f ca="1">IF(לוח_זמנים_לתשלומים[[#This Row],[מס'' תשלום]]&lt;&gt;"",לוח_זמנים_לתשלומים[[#This Row],[יתרת פתיחה]]*(InterestRate/PaymentsPerYear),"")</f>
        <v/>
      </c>
      <c r="J13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3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36" spans="1:11" x14ac:dyDescent="0.25">
      <c r="A136" s="1"/>
      <c r="B13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3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3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36" s="17" t="str">
        <f ca="1">IF(לוח_זמנים_לתשלומים[[#This Row],[מס'' תשלום]]&lt;&gt;"",תשלוםמתוכנן,"")</f>
        <v/>
      </c>
      <c r="F13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3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3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36" s="17" t="str">
        <f ca="1">IF(לוח_זמנים_לתשלומים[[#This Row],[מס'' תשלום]]&lt;&gt;"",לוח_זמנים_לתשלומים[[#This Row],[יתרת פתיחה]]*(InterestRate/PaymentsPerYear),"")</f>
        <v/>
      </c>
      <c r="J13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3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37" spans="1:11" x14ac:dyDescent="0.25">
      <c r="A137" s="1"/>
      <c r="B13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3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3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37" s="17" t="str">
        <f ca="1">IF(לוח_זמנים_לתשלומים[[#This Row],[מס'' תשלום]]&lt;&gt;"",תשלוםמתוכנן,"")</f>
        <v/>
      </c>
      <c r="F13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3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3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37" s="17" t="str">
        <f ca="1">IF(לוח_זמנים_לתשלומים[[#This Row],[מס'' תשלום]]&lt;&gt;"",לוח_זמנים_לתשלומים[[#This Row],[יתרת פתיחה]]*(InterestRate/PaymentsPerYear),"")</f>
        <v/>
      </c>
      <c r="J13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3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38" spans="1:11" x14ac:dyDescent="0.25">
      <c r="A138" s="1"/>
      <c r="B13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3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3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38" s="17" t="str">
        <f ca="1">IF(לוח_זמנים_לתשלומים[[#This Row],[מס'' תשלום]]&lt;&gt;"",תשלוםמתוכנן,"")</f>
        <v/>
      </c>
      <c r="F13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3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3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38" s="17" t="str">
        <f ca="1">IF(לוח_זמנים_לתשלומים[[#This Row],[מס'' תשלום]]&lt;&gt;"",לוח_זמנים_לתשלומים[[#This Row],[יתרת פתיחה]]*(InterestRate/PaymentsPerYear),"")</f>
        <v/>
      </c>
      <c r="J13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3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39" spans="1:11" x14ac:dyDescent="0.25">
      <c r="A139" s="1"/>
      <c r="B13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3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3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39" s="17" t="str">
        <f ca="1">IF(לוח_זמנים_לתשלומים[[#This Row],[מס'' תשלום]]&lt;&gt;"",תשלוםמתוכנן,"")</f>
        <v/>
      </c>
      <c r="F13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3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3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39" s="17" t="str">
        <f ca="1">IF(לוח_זמנים_לתשלומים[[#This Row],[מס'' תשלום]]&lt;&gt;"",לוח_זמנים_לתשלומים[[#This Row],[יתרת פתיחה]]*(InterestRate/PaymentsPerYear),"")</f>
        <v/>
      </c>
      <c r="J13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3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40" spans="1:11" x14ac:dyDescent="0.25">
      <c r="A140" s="1"/>
      <c r="B14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4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4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40" s="17" t="str">
        <f ca="1">IF(לוח_זמנים_לתשלומים[[#This Row],[מס'' תשלום]]&lt;&gt;"",תשלוםמתוכנן,"")</f>
        <v/>
      </c>
      <c r="F14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4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4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40" s="17" t="str">
        <f ca="1">IF(לוח_זמנים_לתשלומים[[#This Row],[מס'' תשלום]]&lt;&gt;"",לוח_זמנים_לתשלומים[[#This Row],[יתרת פתיחה]]*(InterestRate/PaymentsPerYear),"")</f>
        <v/>
      </c>
      <c r="J14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4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41" spans="1:11" x14ac:dyDescent="0.25">
      <c r="A141" s="1"/>
      <c r="B14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4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4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41" s="17" t="str">
        <f ca="1">IF(לוח_זמנים_לתשלומים[[#This Row],[מס'' תשלום]]&lt;&gt;"",תשלוםמתוכנן,"")</f>
        <v/>
      </c>
      <c r="F14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4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4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41" s="17" t="str">
        <f ca="1">IF(לוח_זמנים_לתשלומים[[#This Row],[מס'' תשלום]]&lt;&gt;"",לוח_זמנים_לתשלומים[[#This Row],[יתרת פתיחה]]*(InterestRate/PaymentsPerYear),"")</f>
        <v/>
      </c>
      <c r="J14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4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42" spans="1:11" x14ac:dyDescent="0.25">
      <c r="A142" s="1"/>
      <c r="B14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4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4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42" s="17" t="str">
        <f ca="1">IF(לוח_זמנים_לתשלומים[[#This Row],[מס'' תשלום]]&lt;&gt;"",תשלוםמתוכנן,"")</f>
        <v/>
      </c>
      <c r="F14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4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4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42" s="17" t="str">
        <f ca="1">IF(לוח_זמנים_לתשלומים[[#This Row],[מס'' תשלום]]&lt;&gt;"",לוח_זמנים_לתשלומים[[#This Row],[יתרת פתיחה]]*(InterestRate/PaymentsPerYear),"")</f>
        <v/>
      </c>
      <c r="J14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4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43" spans="1:11" x14ac:dyDescent="0.25">
      <c r="A143" s="1"/>
      <c r="B14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4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4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43" s="17" t="str">
        <f ca="1">IF(לוח_זמנים_לתשלומים[[#This Row],[מס'' תשלום]]&lt;&gt;"",תשלוםמתוכנן,"")</f>
        <v/>
      </c>
      <c r="F14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4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4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43" s="17" t="str">
        <f ca="1">IF(לוח_זמנים_לתשלומים[[#This Row],[מס'' תשלום]]&lt;&gt;"",לוח_זמנים_לתשלומים[[#This Row],[יתרת פתיחה]]*(InterestRate/PaymentsPerYear),"")</f>
        <v/>
      </c>
      <c r="J14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4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44" spans="1:11" x14ac:dyDescent="0.25">
      <c r="A144" s="1"/>
      <c r="B14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4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4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44" s="17" t="str">
        <f ca="1">IF(לוח_זמנים_לתשלומים[[#This Row],[מס'' תשלום]]&lt;&gt;"",תשלוםמתוכנן,"")</f>
        <v/>
      </c>
      <c r="F14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4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4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44" s="17" t="str">
        <f ca="1">IF(לוח_זמנים_לתשלומים[[#This Row],[מס'' תשלום]]&lt;&gt;"",לוח_זמנים_לתשלומים[[#This Row],[יתרת פתיחה]]*(InterestRate/PaymentsPerYear),"")</f>
        <v/>
      </c>
      <c r="J14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4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45" spans="1:11" x14ac:dyDescent="0.25">
      <c r="A145" s="1"/>
      <c r="B14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4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4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45" s="17" t="str">
        <f ca="1">IF(לוח_זמנים_לתשלומים[[#This Row],[מס'' תשלום]]&lt;&gt;"",תשלוםמתוכנן,"")</f>
        <v/>
      </c>
      <c r="F14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4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4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45" s="17" t="str">
        <f ca="1">IF(לוח_זמנים_לתשלומים[[#This Row],[מס'' תשלום]]&lt;&gt;"",לוח_זמנים_לתשלומים[[#This Row],[יתרת פתיחה]]*(InterestRate/PaymentsPerYear),"")</f>
        <v/>
      </c>
      <c r="J14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4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46" spans="1:11" x14ac:dyDescent="0.25">
      <c r="A146" s="1"/>
      <c r="B14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4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4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46" s="17" t="str">
        <f ca="1">IF(לוח_זמנים_לתשלומים[[#This Row],[מס'' תשלום]]&lt;&gt;"",תשלוםמתוכנן,"")</f>
        <v/>
      </c>
      <c r="F14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4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4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46" s="17" t="str">
        <f ca="1">IF(לוח_זמנים_לתשלומים[[#This Row],[מס'' תשלום]]&lt;&gt;"",לוח_זמנים_לתשלומים[[#This Row],[יתרת פתיחה]]*(InterestRate/PaymentsPerYear),"")</f>
        <v/>
      </c>
      <c r="J14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4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47" spans="1:11" x14ac:dyDescent="0.25">
      <c r="A147" s="1"/>
      <c r="B14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4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4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47" s="17" t="str">
        <f ca="1">IF(לוח_זמנים_לתשלומים[[#This Row],[מס'' תשלום]]&lt;&gt;"",תשלוםמתוכנן,"")</f>
        <v/>
      </c>
      <c r="F14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4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4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47" s="17" t="str">
        <f ca="1">IF(לוח_זמנים_לתשלומים[[#This Row],[מס'' תשלום]]&lt;&gt;"",לוח_זמנים_לתשלומים[[#This Row],[יתרת פתיחה]]*(InterestRate/PaymentsPerYear),"")</f>
        <v/>
      </c>
      <c r="J14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4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48" spans="1:11" x14ac:dyDescent="0.25">
      <c r="A148" s="1"/>
      <c r="B14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4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4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48" s="17" t="str">
        <f ca="1">IF(לוח_זמנים_לתשלומים[[#This Row],[מס'' תשלום]]&lt;&gt;"",תשלוםמתוכנן,"")</f>
        <v/>
      </c>
      <c r="F14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4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4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48" s="17" t="str">
        <f ca="1">IF(לוח_זמנים_לתשלומים[[#This Row],[מס'' תשלום]]&lt;&gt;"",לוח_זמנים_לתשלומים[[#This Row],[יתרת פתיחה]]*(InterestRate/PaymentsPerYear),"")</f>
        <v/>
      </c>
      <c r="J14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4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49" spans="1:11" x14ac:dyDescent="0.25">
      <c r="A149" s="1"/>
      <c r="B14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4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4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49" s="17" t="str">
        <f ca="1">IF(לוח_זמנים_לתשלומים[[#This Row],[מס'' תשלום]]&lt;&gt;"",תשלוםמתוכנן,"")</f>
        <v/>
      </c>
      <c r="F14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4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4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49" s="17" t="str">
        <f ca="1">IF(לוח_זמנים_לתשלומים[[#This Row],[מס'' תשלום]]&lt;&gt;"",לוח_זמנים_לתשלומים[[#This Row],[יתרת פתיחה]]*(InterestRate/PaymentsPerYear),"")</f>
        <v/>
      </c>
      <c r="J14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4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50" spans="1:11" x14ac:dyDescent="0.25">
      <c r="A150" s="1"/>
      <c r="B15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5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5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50" s="17" t="str">
        <f ca="1">IF(לוח_זמנים_לתשלומים[[#This Row],[מס'' תשלום]]&lt;&gt;"",תשלוםמתוכנן,"")</f>
        <v/>
      </c>
      <c r="F15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5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5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50" s="17" t="str">
        <f ca="1">IF(לוח_זמנים_לתשלומים[[#This Row],[מס'' תשלום]]&lt;&gt;"",לוח_זמנים_לתשלומים[[#This Row],[יתרת פתיחה]]*(InterestRate/PaymentsPerYear),"")</f>
        <v/>
      </c>
      <c r="J15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5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51" spans="1:11" x14ac:dyDescent="0.25">
      <c r="A151" s="1"/>
      <c r="B15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5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5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51" s="17" t="str">
        <f ca="1">IF(לוח_זמנים_לתשלומים[[#This Row],[מס'' תשלום]]&lt;&gt;"",תשלוםמתוכנן,"")</f>
        <v/>
      </c>
      <c r="F15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5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5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51" s="17" t="str">
        <f ca="1">IF(לוח_זמנים_לתשלומים[[#This Row],[מס'' תשלום]]&lt;&gt;"",לוח_זמנים_לתשלומים[[#This Row],[יתרת פתיחה]]*(InterestRate/PaymentsPerYear),"")</f>
        <v/>
      </c>
      <c r="J15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5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52" spans="1:11" x14ac:dyDescent="0.25">
      <c r="A152" s="1"/>
      <c r="B15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5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5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52" s="17" t="str">
        <f ca="1">IF(לוח_זמנים_לתשלומים[[#This Row],[מס'' תשלום]]&lt;&gt;"",תשלוםמתוכנן,"")</f>
        <v/>
      </c>
      <c r="F15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5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5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52" s="17" t="str">
        <f ca="1">IF(לוח_זמנים_לתשלומים[[#This Row],[מס'' תשלום]]&lt;&gt;"",לוח_זמנים_לתשלומים[[#This Row],[יתרת פתיחה]]*(InterestRate/PaymentsPerYear),"")</f>
        <v/>
      </c>
      <c r="J15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5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53" spans="1:11" x14ac:dyDescent="0.25">
      <c r="A153" s="1"/>
      <c r="B15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5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5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53" s="17" t="str">
        <f ca="1">IF(לוח_זמנים_לתשלומים[[#This Row],[מס'' תשלום]]&lt;&gt;"",תשלוםמתוכנן,"")</f>
        <v/>
      </c>
      <c r="F15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5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5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53" s="17" t="str">
        <f ca="1">IF(לוח_זמנים_לתשלומים[[#This Row],[מס'' תשלום]]&lt;&gt;"",לוח_זמנים_לתשלומים[[#This Row],[יתרת פתיחה]]*(InterestRate/PaymentsPerYear),"")</f>
        <v/>
      </c>
      <c r="J15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5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54" spans="1:11" x14ac:dyDescent="0.25">
      <c r="A154" s="1"/>
      <c r="B15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5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5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54" s="17" t="str">
        <f ca="1">IF(לוח_זמנים_לתשלומים[[#This Row],[מס'' תשלום]]&lt;&gt;"",תשלוםמתוכנן,"")</f>
        <v/>
      </c>
      <c r="F15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5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5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54" s="17" t="str">
        <f ca="1">IF(לוח_זמנים_לתשלומים[[#This Row],[מס'' תשלום]]&lt;&gt;"",לוח_זמנים_לתשלומים[[#This Row],[יתרת פתיחה]]*(InterestRate/PaymentsPerYear),"")</f>
        <v/>
      </c>
      <c r="J15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5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55" spans="1:11" x14ac:dyDescent="0.25">
      <c r="A155" s="1"/>
      <c r="B15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5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5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55" s="17" t="str">
        <f ca="1">IF(לוח_זמנים_לתשלומים[[#This Row],[מס'' תשלום]]&lt;&gt;"",תשלוםמתוכנן,"")</f>
        <v/>
      </c>
      <c r="F15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5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5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55" s="17" t="str">
        <f ca="1">IF(לוח_זמנים_לתשלומים[[#This Row],[מס'' תשלום]]&lt;&gt;"",לוח_זמנים_לתשלומים[[#This Row],[יתרת פתיחה]]*(InterestRate/PaymentsPerYear),"")</f>
        <v/>
      </c>
      <c r="J15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5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56" spans="1:11" x14ac:dyDescent="0.25">
      <c r="A156" s="1"/>
      <c r="B15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5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5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56" s="17" t="str">
        <f ca="1">IF(לוח_זמנים_לתשלומים[[#This Row],[מס'' תשלום]]&lt;&gt;"",תשלוםמתוכנן,"")</f>
        <v/>
      </c>
      <c r="F15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5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5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56" s="17" t="str">
        <f ca="1">IF(לוח_זמנים_לתשלומים[[#This Row],[מס'' תשלום]]&lt;&gt;"",לוח_זמנים_לתשלומים[[#This Row],[יתרת פתיחה]]*(InterestRate/PaymentsPerYear),"")</f>
        <v/>
      </c>
      <c r="J15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5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57" spans="1:11" x14ac:dyDescent="0.25">
      <c r="A157" s="1"/>
      <c r="B15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5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5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57" s="17" t="str">
        <f ca="1">IF(לוח_זמנים_לתשלומים[[#This Row],[מס'' תשלום]]&lt;&gt;"",תשלוםמתוכנן,"")</f>
        <v/>
      </c>
      <c r="F15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5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5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57" s="17" t="str">
        <f ca="1">IF(לוח_זמנים_לתשלומים[[#This Row],[מס'' תשלום]]&lt;&gt;"",לוח_זמנים_לתשלומים[[#This Row],[יתרת פתיחה]]*(InterestRate/PaymentsPerYear),"")</f>
        <v/>
      </c>
      <c r="J15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5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58" spans="1:11" x14ac:dyDescent="0.25">
      <c r="A158" s="1"/>
      <c r="B15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5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5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58" s="17" t="str">
        <f ca="1">IF(לוח_זמנים_לתשלומים[[#This Row],[מס'' תשלום]]&lt;&gt;"",תשלוםמתוכנן,"")</f>
        <v/>
      </c>
      <c r="F15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5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5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58" s="17" t="str">
        <f ca="1">IF(לוח_זמנים_לתשלומים[[#This Row],[מס'' תשלום]]&lt;&gt;"",לוח_זמנים_לתשלומים[[#This Row],[יתרת פתיחה]]*(InterestRate/PaymentsPerYear),"")</f>
        <v/>
      </c>
      <c r="J15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5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59" spans="1:11" x14ac:dyDescent="0.25">
      <c r="A159" s="1"/>
      <c r="B15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5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5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59" s="17" t="str">
        <f ca="1">IF(לוח_זמנים_לתשלומים[[#This Row],[מס'' תשלום]]&lt;&gt;"",תשלוםמתוכנן,"")</f>
        <v/>
      </c>
      <c r="F15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5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5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59" s="17" t="str">
        <f ca="1">IF(לוח_זמנים_לתשלומים[[#This Row],[מס'' תשלום]]&lt;&gt;"",לוח_זמנים_לתשלומים[[#This Row],[יתרת פתיחה]]*(InterestRate/PaymentsPerYear),"")</f>
        <v/>
      </c>
      <c r="J15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5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60" spans="1:11" x14ac:dyDescent="0.25">
      <c r="A160" s="1"/>
      <c r="B16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6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6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60" s="17" t="str">
        <f ca="1">IF(לוח_זמנים_לתשלומים[[#This Row],[מס'' תשלום]]&lt;&gt;"",תשלוםמתוכנן,"")</f>
        <v/>
      </c>
      <c r="F16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6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6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60" s="17" t="str">
        <f ca="1">IF(לוח_זמנים_לתשלומים[[#This Row],[מס'' תשלום]]&lt;&gt;"",לוח_זמנים_לתשלומים[[#This Row],[יתרת פתיחה]]*(InterestRate/PaymentsPerYear),"")</f>
        <v/>
      </c>
      <c r="J16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6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61" spans="1:11" x14ac:dyDescent="0.25">
      <c r="A161" s="1"/>
      <c r="B16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6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6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61" s="17" t="str">
        <f ca="1">IF(לוח_זמנים_לתשלומים[[#This Row],[מס'' תשלום]]&lt;&gt;"",תשלוםמתוכנן,"")</f>
        <v/>
      </c>
      <c r="F16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6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6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61" s="17" t="str">
        <f ca="1">IF(לוח_זמנים_לתשלומים[[#This Row],[מס'' תשלום]]&lt;&gt;"",לוח_זמנים_לתשלומים[[#This Row],[יתרת פתיחה]]*(InterestRate/PaymentsPerYear),"")</f>
        <v/>
      </c>
      <c r="J16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6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62" spans="1:11" x14ac:dyDescent="0.25">
      <c r="A162" s="1"/>
      <c r="B16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6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6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62" s="17" t="str">
        <f ca="1">IF(לוח_זמנים_לתשלומים[[#This Row],[מס'' תשלום]]&lt;&gt;"",תשלוםמתוכנן,"")</f>
        <v/>
      </c>
      <c r="F16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6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6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62" s="17" t="str">
        <f ca="1">IF(לוח_זמנים_לתשלומים[[#This Row],[מס'' תשלום]]&lt;&gt;"",לוח_זמנים_לתשלומים[[#This Row],[יתרת פתיחה]]*(InterestRate/PaymentsPerYear),"")</f>
        <v/>
      </c>
      <c r="J16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6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63" spans="1:11" x14ac:dyDescent="0.25">
      <c r="A163" s="1"/>
      <c r="B16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6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6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63" s="17" t="str">
        <f ca="1">IF(לוח_זמנים_לתשלומים[[#This Row],[מס'' תשלום]]&lt;&gt;"",תשלוםמתוכנן,"")</f>
        <v/>
      </c>
      <c r="F16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6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6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63" s="17" t="str">
        <f ca="1">IF(לוח_זמנים_לתשלומים[[#This Row],[מס'' תשלום]]&lt;&gt;"",לוח_זמנים_לתשלומים[[#This Row],[יתרת פתיחה]]*(InterestRate/PaymentsPerYear),"")</f>
        <v/>
      </c>
      <c r="J16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6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64" spans="1:11" x14ac:dyDescent="0.25">
      <c r="A164" s="1"/>
      <c r="B16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6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6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64" s="17" t="str">
        <f ca="1">IF(לוח_זמנים_לתשלומים[[#This Row],[מס'' תשלום]]&lt;&gt;"",תשלוםמתוכנן,"")</f>
        <v/>
      </c>
      <c r="F16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6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6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64" s="17" t="str">
        <f ca="1">IF(לוח_זמנים_לתשלומים[[#This Row],[מס'' תשלום]]&lt;&gt;"",לוח_זמנים_לתשלומים[[#This Row],[יתרת פתיחה]]*(InterestRate/PaymentsPerYear),"")</f>
        <v/>
      </c>
      <c r="J16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6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65" spans="1:11" x14ac:dyDescent="0.25">
      <c r="A165" s="1"/>
      <c r="B16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6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6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65" s="17" t="str">
        <f ca="1">IF(לוח_זמנים_לתשלומים[[#This Row],[מס'' תשלום]]&lt;&gt;"",תשלוםמתוכנן,"")</f>
        <v/>
      </c>
      <c r="F16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6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6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65" s="17" t="str">
        <f ca="1">IF(לוח_זמנים_לתשלומים[[#This Row],[מס'' תשלום]]&lt;&gt;"",לוח_זמנים_לתשלומים[[#This Row],[יתרת פתיחה]]*(InterestRate/PaymentsPerYear),"")</f>
        <v/>
      </c>
      <c r="J16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6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66" spans="1:11" x14ac:dyDescent="0.25">
      <c r="A166" s="1"/>
      <c r="B16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6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6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66" s="17" t="str">
        <f ca="1">IF(לוח_זמנים_לתשלומים[[#This Row],[מס'' תשלום]]&lt;&gt;"",תשלוםמתוכנן,"")</f>
        <v/>
      </c>
      <c r="F16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6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6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66" s="17" t="str">
        <f ca="1">IF(לוח_זמנים_לתשלומים[[#This Row],[מס'' תשלום]]&lt;&gt;"",לוח_זמנים_לתשלומים[[#This Row],[יתרת פתיחה]]*(InterestRate/PaymentsPerYear),"")</f>
        <v/>
      </c>
      <c r="J16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6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67" spans="1:11" x14ac:dyDescent="0.25">
      <c r="A167" s="1"/>
      <c r="B16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6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6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67" s="17" t="str">
        <f ca="1">IF(לוח_זמנים_לתשלומים[[#This Row],[מס'' תשלום]]&lt;&gt;"",תשלוםמתוכנן,"")</f>
        <v/>
      </c>
      <c r="F16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6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6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67" s="17" t="str">
        <f ca="1">IF(לוח_זמנים_לתשלומים[[#This Row],[מס'' תשלום]]&lt;&gt;"",לוח_זמנים_לתשלומים[[#This Row],[יתרת פתיחה]]*(InterestRate/PaymentsPerYear),"")</f>
        <v/>
      </c>
      <c r="J16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6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68" spans="1:11" x14ac:dyDescent="0.25">
      <c r="A168" s="1"/>
      <c r="B16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6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6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68" s="17" t="str">
        <f ca="1">IF(לוח_זמנים_לתשלומים[[#This Row],[מס'' תשלום]]&lt;&gt;"",תשלוםמתוכנן,"")</f>
        <v/>
      </c>
      <c r="F16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6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6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68" s="17" t="str">
        <f ca="1">IF(לוח_זמנים_לתשלומים[[#This Row],[מס'' תשלום]]&lt;&gt;"",לוח_זמנים_לתשלומים[[#This Row],[יתרת פתיחה]]*(InterestRate/PaymentsPerYear),"")</f>
        <v/>
      </c>
      <c r="J16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6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69" spans="1:11" x14ac:dyDescent="0.25">
      <c r="A169" s="1"/>
      <c r="B16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6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6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69" s="17" t="str">
        <f ca="1">IF(לוח_זמנים_לתשלומים[[#This Row],[מס'' תשלום]]&lt;&gt;"",תשלוםמתוכנן,"")</f>
        <v/>
      </c>
      <c r="F16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6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6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69" s="17" t="str">
        <f ca="1">IF(לוח_זמנים_לתשלומים[[#This Row],[מס'' תשלום]]&lt;&gt;"",לוח_זמנים_לתשלומים[[#This Row],[יתרת פתיחה]]*(InterestRate/PaymentsPerYear),"")</f>
        <v/>
      </c>
      <c r="J16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6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70" spans="1:11" x14ac:dyDescent="0.25">
      <c r="A170" s="1"/>
      <c r="B17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7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7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70" s="17" t="str">
        <f ca="1">IF(לוח_זמנים_לתשלומים[[#This Row],[מס'' תשלום]]&lt;&gt;"",תשלוםמתוכנן,"")</f>
        <v/>
      </c>
      <c r="F17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7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7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70" s="17" t="str">
        <f ca="1">IF(לוח_זמנים_לתשלומים[[#This Row],[מס'' תשלום]]&lt;&gt;"",לוח_זמנים_לתשלומים[[#This Row],[יתרת פתיחה]]*(InterestRate/PaymentsPerYear),"")</f>
        <v/>
      </c>
      <c r="J17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7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71" spans="1:11" x14ac:dyDescent="0.25">
      <c r="A171" s="1"/>
      <c r="B17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7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7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71" s="17" t="str">
        <f ca="1">IF(לוח_זמנים_לתשלומים[[#This Row],[מס'' תשלום]]&lt;&gt;"",תשלוםמתוכנן,"")</f>
        <v/>
      </c>
      <c r="F17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7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7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71" s="17" t="str">
        <f ca="1">IF(לוח_זמנים_לתשלומים[[#This Row],[מס'' תשלום]]&lt;&gt;"",לוח_זמנים_לתשלומים[[#This Row],[יתרת פתיחה]]*(InterestRate/PaymentsPerYear),"")</f>
        <v/>
      </c>
      <c r="J17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7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72" spans="1:11" x14ac:dyDescent="0.25">
      <c r="A172" s="1"/>
      <c r="B17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7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7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72" s="17" t="str">
        <f ca="1">IF(לוח_זמנים_לתשלומים[[#This Row],[מס'' תשלום]]&lt;&gt;"",תשלוםמתוכנן,"")</f>
        <v/>
      </c>
      <c r="F17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7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7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72" s="17" t="str">
        <f ca="1">IF(לוח_זמנים_לתשלומים[[#This Row],[מס'' תשלום]]&lt;&gt;"",לוח_זמנים_לתשלומים[[#This Row],[יתרת פתיחה]]*(InterestRate/PaymentsPerYear),"")</f>
        <v/>
      </c>
      <c r="J17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7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73" spans="1:11" x14ac:dyDescent="0.25">
      <c r="A173" s="1"/>
      <c r="B17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7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7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73" s="17" t="str">
        <f ca="1">IF(לוח_זמנים_לתשלומים[[#This Row],[מס'' תשלום]]&lt;&gt;"",תשלוםמתוכנן,"")</f>
        <v/>
      </c>
      <c r="F17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7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7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73" s="17" t="str">
        <f ca="1">IF(לוח_זמנים_לתשלומים[[#This Row],[מס'' תשלום]]&lt;&gt;"",לוח_זמנים_לתשלומים[[#This Row],[יתרת פתיחה]]*(InterestRate/PaymentsPerYear),"")</f>
        <v/>
      </c>
      <c r="J17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7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74" spans="1:11" x14ac:dyDescent="0.25">
      <c r="A174" s="1"/>
      <c r="B17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7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7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74" s="17" t="str">
        <f ca="1">IF(לוח_זמנים_לתשלומים[[#This Row],[מס'' תשלום]]&lt;&gt;"",תשלוםמתוכנן,"")</f>
        <v/>
      </c>
      <c r="F17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7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7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74" s="17" t="str">
        <f ca="1">IF(לוח_זמנים_לתשלומים[[#This Row],[מס'' תשלום]]&lt;&gt;"",לוח_זמנים_לתשלומים[[#This Row],[יתרת פתיחה]]*(InterestRate/PaymentsPerYear),"")</f>
        <v/>
      </c>
      <c r="J17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7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75" spans="1:11" x14ac:dyDescent="0.25">
      <c r="A175" s="1"/>
      <c r="B17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7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7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75" s="17" t="str">
        <f ca="1">IF(לוח_זמנים_לתשלומים[[#This Row],[מס'' תשלום]]&lt;&gt;"",תשלוםמתוכנן,"")</f>
        <v/>
      </c>
      <c r="F17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7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7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75" s="17" t="str">
        <f ca="1">IF(לוח_זמנים_לתשלומים[[#This Row],[מס'' תשלום]]&lt;&gt;"",לוח_זמנים_לתשלומים[[#This Row],[יתרת פתיחה]]*(InterestRate/PaymentsPerYear),"")</f>
        <v/>
      </c>
      <c r="J17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7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76" spans="1:11" x14ac:dyDescent="0.25">
      <c r="A176" s="1"/>
      <c r="B17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7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7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76" s="17" t="str">
        <f ca="1">IF(לוח_זמנים_לתשלומים[[#This Row],[מס'' תשלום]]&lt;&gt;"",תשלוםמתוכנן,"")</f>
        <v/>
      </c>
      <c r="F17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7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7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76" s="17" t="str">
        <f ca="1">IF(לוח_זמנים_לתשלומים[[#This Row],[מס'' תשלום]]&lt;&gt;"",לוח_זמנים_לתשלומים[[#This Row],[יתרת פתיחה]]*(InterestRate/PaymentsPerYear),"")</f>
        <v/>
      </c>
      <c r="J17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7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77" spans="1:11" x14ac:dyDescent="0.25">
      <c r="A177" s="1"/>
      <c r="B17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7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7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77" s="17" t="str">
        <f ca="1">IF(לוח_זמנים_לתשלומים[[#This Row],[מס'' תשלום]]&lt;&gt;"",תשלוםמתוכנן,"")</f>
        <v/>
      </c>
      <c r="F17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7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7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77" s="17" t="str">
        <f ca="1">IF(לוח_זמנים_לתשלומים[[#This Row],[מס'' תשלום]]&lt;&gt;"",לוח_זמנים_לתשלומים[[#This Row],[יתרת פתיחה]]*(InterestRate/PaymentsPerYear),"")</f>
        <v/>
      </c>
      <c r="J17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7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78" spans="1:11" x14ac:dyDescent="0.25">
      <c r="A178" s="1"/>
      <c r="B17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7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7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78" s="17" t="str">
        <f ca="1">IF(לוח_זמנים_לתשלומים[[#This Row],[מס'' תשלום]]&lt;&gt;"",תשלוםמתוכנן,"")</f>
        <v/>
      </c>
      <c r="F17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7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7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78" s="17" t="str">
        <f ca="1">IF(לוח_זמנים_לתשלומים[[#This Row],[מס'' תשלום]]&lt;&gt;"",לוח_זמנים_לתשלומים[[#This Row],[יתרת פתיחה]]*(InterestRate/PaymentsPerYear),"")</f>
        <v/>
      </c>
      <c r="J17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7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79" spans="1:11" x14ac:dyDescent="0.25">
      <c r="A179" s="1"/>
      <c r="B17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7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7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79" s="17" t="str">
        <f ca="1">IF(לוח_זמנים_לתשלומים[[#This Row],[מס'' תשלום]]&lt;&gt;"",תשלוםמתוכנן,"")</f>
        <v/>
      </c>
      <c r="F17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7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7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79" s="17" t="str">
        <f ca="1">IF(לוח_זמנים_לתשלומים[[#This Row],[מס'' תשלום]]&lt;&gt;"",לוח_זמנים_לתשלומים[[#This Row],[יתרת פתיחה]]*(InterestRate/PaymentsPerYear),"")</f>
        <v/>
      </c>
      <c r="J17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7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80" spans="1:11" x14ac:dyDescent="0.25">
      <c r="A180" s="1"/>
      <c r="B18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8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8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80" s="17" t="str">
        <f ca="1">IF(לוח_זמנים_לתשלומים[[#This Row],[מס'' תשלום]]&lt;&gt;"",תשלוםמתוכנן,"")</f>
        <v/>
      </c>
      <c r="F18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8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8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80" s="17" t="str">
        <f ca="1">IF(לוח_זמנים_לתשלומים[[#This Row],[מס'' תשלום]]&lt;&gt;"",לוח_זמנים_לתשלומים[[#This Row],[יתרת פתיחה]]*(InterestRate/PaymentsPerYear),"")</f>
        <v/>
      </c>
      <c r="J18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8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81" spans="1:11" x14ac:dyDescent="0.25">
      <c r="A181" s="1"/>
      <c r="B18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8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8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81" s="17" t="str">
        <f ca="1">IF(לוח_זמנים_לתשלומים[[#This Row],[מס'' תשלום]]&lt;&gt;"",תשלוםמתוכנן,"")</f>
        <v/>
      </c>
      <c r="F18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8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8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81" s="17" t="str">
        <f ca="1">IF(לוח_זמנים_לתשלומים[[#This Row],[מס'' תשלום]]&lt;&gt;"",לוח_זמנים_לתשלומים[[#This Row],[יתרת פתיחה]]*(InterestRate/PaymentsPerYear),"")</f>
        <v/>
      </c>
      <c r="J18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8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82" spans="1:11" x14ac:dyDescent="0.25">
      <c r="A182" s="1"/>
      <c r="B18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8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8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82" s="17" t="str">
        <f ca="1">IF(לוח_זמנים_לתשלומים[[#This Row],[מס'' תשלום]]&lt;&gt;"",תשלוםמתוכנן,"")</f>
        <v/>
      </c>
      <c r="F18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8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8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82" s="17" t="str">
        <f ca="1">IF(לוח_זמנים_לתשלומים[[#This Row],[מס'' תשלום]]&lt;&gt;"",לוח_זמנים_לתשלומים[[#This Row],[יתרת פתיחה]]*(InterestRate/PaymentsPerYear),"")</f>
        <v/>
      </c>
      <c r="J18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8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83" spans="1:11" x14ac:dyDescent="0.25">
      <c r="A183" s="1"/>
      <c r="B18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8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8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83" s="17" t="str">
        <f ca="1">IF(לוח_זמנים_לתשלומים[[#This Row],[מס'' תשלום]]&lt;&gt;"",תשלוםמתוכנן,"")</f>
        <v/>
      </c>
      <c r="F18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8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8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83" s="17" t="str">
        <f ca="1">IF(לוח_זמנים_לתשלומים[[#This Row],[מס'' תשלום]]&lt;&gt;"",לוח_זמנים_לתשלומים[[#This Row],[יתרת פתיחה]]*(InterestRate/PaymentsPerYear),"")</f>
        <v/>
      </c>
      <c r="J18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8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84" spans="1:11" x14ac:dyDescent="0.25">
      <c r="A184" s="1"/>
      <c r="B18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8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8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84" s="17" t="str">
        <f ca="1">IF(לוח_זמנים_לתשלומים[[#This Row],[מס'' תשלום]]&lt;&gt;"",תשלוםמתוכנן,"")</f>
        <v/>
      </c>
      <c r="F18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8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8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84" s="17" t="str">
        <f ca="1">IF(לוח_זמנים_לתשלומים[[#This Row],[מס'' תשלום]]&lt;&gt;"",לוח_זמנים_לתשלומים[[#This Row],[יתרת פתיחה]]*(InterestRate/PaymentsPerYear),"")</f>
        <v/>
      </c>
      <c r="J18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8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85" spans="1:11" x14ac:dyDescent="0.25">
      <c r="A185" s="1"/>
      <c r="B18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8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8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85" s="17" t="str">
        <f ca="1">IF(לוח_זמנים_לתשלומים[[#This Row],[מס'' תשלום]]&lt;&gt;"",תשלוםמתוכנן,"")</f>
        <v/>
      </c>
      <c r="F18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8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8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85" s="17" t="str">
        <f ca="1">IF(לוח_זמנים_לתשלומים[[#This Row],[מס'' תשלום]]&lt;&gt;"",לוח_זמנים_לתשלומים[[#This Row],[יתרת פתיחה]]*(InterestRate/PaymentsPerYear),"")</f>
        <v/>
      </c>
      <c r="J18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8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86" spans="1:11" x14ac:dyDescent="0.25">
      <c r="A186" s="1"/>
      <c r="B18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8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8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86" s="17" t="str">
        <f ca="1">IF(לוח_זמנים_לתשלומים[[#This Row],[מס'' תשלום]]&lt;&gt;"",תשלוםמתוכנן,"")</f>
        <v/>
      </c>
      <c r="F18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8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8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86" s="17" t="str">
        <f ca="1">IF(לוח_זמנים_לתשלומים[[#This Row],[מס'' תשלום]]&lt;&gt;"",לוח_זמנים_לתשלומים[[#This Row],[יתרת פתיחה]]*(InterestRate/PaymentsPerYear),"")</f>
        <v/>
      </c>
      <c r="J18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8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87" spans="1:11" x14ac:dyDescent="0.25">
      <c r="A187" s="1"/>
      <c r="B18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8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8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87" s="17" t="str">
        <f ca="1">IF(לוח_זמנים_לתשלומים[[#This Row],[מס'' תשלום]]&lt;&gt;"",תשלוםמתוכנן,"")</f>
        <v/>
      </c>
      <c r="F18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8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8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87" s="17" t="str">
        <f ca="1">IF(לוח_זמנים_לתשלומים[[#This Row],[מס'' תשלום]]&lt;&gt;"",לוח_זמנים_לתשלומים[[#This Row],[יתרת פתיחה]]*(InterestRate/PaymentsPerYear),"")</f>
        <v/>
      </c>
      <c r="J18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8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88" spans="1:11" x14ac:dyDescent="0.25">
      <c r="A188" s="1"/>
      <c r="B18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8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8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88" s="17" t="str">
        <f ca="1">IF(לוח_זמנים_לתשלומים[[#This Row],[מס'' תשלום]]&lt;&gt;"",תשלוםמתוכנן,"")</f>
        <v/>
      </c>
      <c r="F18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8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8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88" s="17" t="str">
        <f ca="1">IF(לוח_זמנים_לתשלומים[[#This Row],[מס'' תשלום]]&lt;&gt;"",לוח_זמנים_לתשלומים[[#This Row],[יתרת פתיחה]]*(InterestRate/PaymentsPerYear),"")</f>
        <v/>
      </c>
      <c r="J18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8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89" spans="1:11" x14ac:dyDescent="0.25">
      <c r="A189" s="1"/>
      <c r="B18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8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8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89" s="17" t="str">
        <f ca="1">IF(לוח_זמנים_לתשלומים[[#This Row],[מס'' תשלום]]&lt;&gt;"",תשלוםמתוכנן,"")</f>
        <v/>
      </c>
      <c r="F18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8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8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89" s="17" t="str">
        <f ca="1">IF(לוח_זמנים_לתשלומים[[#This Row],[מס'' תשלום]]&lt;&gt;"",לוח_זמנים_לתשלומים[[#This Row],[יתרת פתיחה]]*(InterestRate/PaymentsPerYear),"")</f>
        <v/>
      </c>
      <c r="J18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8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90" spans="1:11" x14ac:dyDescent="0.25">
      <c r="A190" s="1"/>
      <c r="B19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9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9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90" s="17" t="str">
        <f ca="1">IF(לוח_זמנים_לתשלומים[[#This Row],[מס'' תשלום]]&lt;&gt;"",תשלוםמתוכנן,"")</f>
        <v/>
      </c>
      <c r="F19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9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9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90" s="17" t="str">
        <f ca="1">IF(לוח_זמנים_לתשלומים[[#This Row],[מס'' תשלום]]&lt;&gt;"",לוח_זמנים_לתשלומים[[#This Row],[יתרת פתיחה]]*(InterestRate/PaymentsPerYear),"")</f>
        <v/>
      </c>
      <c r="J19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9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91" spans="1:11" x14ac:dyDescent="0.25">
      <c r="A191" s="1"/>
      <c r="B19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9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9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91" s="17" t="str">
        <f ca="1">IF(לוח_זמנים_לתשלומים[[#This Row],[מס'' תשלום]]&lt;&gt;"",תשלוםמתוכנן,"")</f>
        <v/>
      </c>
      <c r="F19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9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9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91" s="17" t="str">
        <f ca="1">IF(לוח_זמנים_לתשלומים[[#This Row],[מס'' תשלום]]&lt;&gt;"",לוח_זמנים_לתשלומים[[#This Row],[יתרת פתיחה]]*(InterestRate/PaymentsPerYear),"")</f>
        <v/>
      </c>
      <c r="J19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9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92" spans="1:11" x14ac:dyDescent="0.25">
      <c r="A192" s="1"/>
      <c r="B19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9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9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92" s="17" t="str">
        <f ca="1">IF(לוח_זמנים_לתשלומים[[#This Row],[מס'' תשלום]]&lt;&gt;"",תשלוםמתוכנן,"")</f>
        <v/>
      </c>
      <c r="F19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9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9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92" s="17" t="str">
        <f ca="1">IF(לוח_זמנים_לתשלומים[[#This Row],[מס'' תשלום]]&lt;&gt;"",לוח_זמנים_לתשלומים[[#This Row],[יתרת פתיחה]]*(InterestRate/PaymentsPerYear),"")</f>
        <v/>
      </c>
      <c r="J19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9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93" spans="1:11" x14ac:dyDescent="0.25">
      <c r="A193" s="1"/>
      <c r="B19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9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9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93" s="17" t="str">
        <f ca="1">IF(לוח_זמנים_לתשלומים[[#This Row],[מס'' תשלום]]&lt;&gt;"",תשלוםמתוכנן,"")</f>
        <v/>
      </c>
      <c r="F19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9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9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93" s="17" t="str">
        <f ca="1">IF(לוח_זמנים_לתשלומים[[#This Row],[מס'' תשלום]]&lt;&gt;"",לוח_זמנים_לתשלומים[[#This Row],[יתרת פתיחה]]*(InterestRate/PaymentsPerYear),"")</f>
        <v/>
      </c>
      <c r="J19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9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94" spans="1:11" x14ac:dyDescent="0.25">
      <c r="A194" s="1"/>
      <c r="B19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9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9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94" s="17" t="str">
        <f ca="1">IF(לוח_זמנים_לתשלומים[[#This Row],[מס'' תשלום]]&lt;&gt;"",תשלוםמתוכנן,"")</f>
        <v/>
      </c>
      <c r="F19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9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9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94" s="17" t="str">
        <f ca="1">IF(לוח_זמנים_לתשלומים[[#This Row],[מס'' תשלום]]&lt;&gt;"",לוח_זמנים_לתשלומים[[#This Row],[יתרת פתיחה]]*(InterestRate/PaymentsPerYear),"")</f>
        <v/>
      </c>
      <c r="J19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9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95" spans="1:11" x14ac:dyDescent="0.25">
      <c r="A195" s="1"/>
      <c r="B19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9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9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95" s="17" t="str">
        <f ca="1">IF(לוח_זמנים_לתשלומים[[#This Row],[מס'' תשלום]]&lt;&gt;"",תשלוםמתוכנן,"")</f>
        <v/>
      </c>
      <c r="F19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9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9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95" s="17" t="str">
        <f ca="1">IF(לוח_זמנים_לתשלומים[[#This Row],[מס'' תשלום]]&lt;&gt;"",לוח_זמנים_לתשלומים[[#This Row],[יתרת פתיחה]]*(InterestRate/PaymentsPerYear),"")</f>
        <v/>
      </c>
      <c r="J19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9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96" spans="1:11" x14ac:dyDescent="0.25">
      <c r="A196" s="1"/>
      <c r="B19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9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9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96" s="17" t="str">
        <f ca="1">IF(לוח_זמנים_לתשלומים[[#This Row],[מס'' תשלום]]&lt;&gt;"",תשלוםמתוכנן,"")</f>
        <v/>
      </c>
      <c r="F19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9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9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96" s="17" t="str">
        <f ca="1">IF(לוח_זמנים_לתשלומים[[#This Row],[מס'' תשלום]]&lt;&gt;"",לוח_זמנים_לתשלומים[[#This Row],[יתרת פתיחה]]*(InterestRate/PaymentsPerYear),"")</f>
        <v/>
      </c>
      <c r="J19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9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97" spans="1:11" x14ac:dyDescent="0.25">
      <c r="A197" s="1"/>
      <c r="B19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9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9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97" s="17" t="str">
        <f ca="1">IF(לוח_זמנים_לתשלומים[[#This Row],[מס'' תשלום]]&lt;&gt;"",תשלוםמתוכנן,"")</f>
        <v/>
      </c>
      <c r="F19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9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9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97" s="17" t="str">
        <f ca="1">IF(לוח_זמנים_לתשלומים[[#This Row],[מס'' תשלום]]&lt;&gt;"",לוח_זמנים_לתשלומים[[#This Row],[יתרת פתיחה]]*(InterestRate/PaymentsPerYear),"")</f>
        <v/>
      </c>
      <c r="J19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9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98" spans="1:11" x14ac:dyDescent="0.25">
      <c r="A198" s="1"/>
      <c r="B19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9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9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98" s="17" t="str">
        <f ca="1">IF(לוח_זמנים_לתשלומים[[#This Row],[מס'' תשלום]]&lt;&gt;"",תשלוםמתוכנן,"")</f>
        <v/>
      </c>
      <c r="F19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9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9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98" s="17" t="str">
        <f ca="1">IF(לוח_זמנים_לתשלומים[[#This Row],[מס'' תשלום]]&lt;&gt;"",לוח_זמנים_לתשלומים[[#This Row],[יתרת פתיחה]]*(InterestRate/PaymentsPerYear),"")</f>
        <v/>
      </c>
      <c r="J19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9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199" spans="1:11" x14ac:dyDescent="0.25">
      <c r="A199" s="1"/>
      <c r="B19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19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19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199" s="17" t="str">
        <f ca="1">IF(לוח_זמנים_לתשלומים[[#This Row],[מס'' תשלום]]&lt;&gt;"",תשלוםמתוכנן,"")</f>
        <v/>
      </c>
      <c r="F19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19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19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199" s="17" t="str">
        <f ca="1">IF(לוח_זמנים_לתשלומים[[#This Row],[מס'' תשלום]]&lt;&gt;"",לוח_זמנים_לתשלומים[[#This Row],[יתרת פתיחה]]*(InterestRate/PaymentsPerYear),"")</f>
        <v/>
      </c>
      <c r="J19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19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00" spans="1:11" x14ac:dyDescent="0.25">
      <c r="A200" s="1"/>
      <c r="B20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0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0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00" s="17" t="str">
        <f ca="1">IF(לוח_זמנים_לתשלומים[[#This Row],[מס'' תשלום]]&lt;&gt;"",תשלוםמתוכנן,"")</f>
        <v/>
      </c>
      <c r="F20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0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0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00" s="17" t="str">
        <f ca="1">IF(לוח_זמנים_לתשלומים[[#This Row],[מס'' תשלום]]&lt;&gt;"",לוח_זמנים_לתשלומים[[#This Row],[יתרת פתיחה]]*(InterestRate/PaymentsPerYear),"")</f>
        <v/>
      </c>
      <c r="J20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0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01" spans="1:11" x14ac:dyDescent="0.25">
      <c r="A201" s="1"/>
      <c r="B20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0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0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01" s="17" t="str">
        <f ca="1">IF(לוח_זמנים_לתשלומים[[#This Row],[מס'' תשלום]]&lt;&gt;"",תשלוםמתוכנן,"")</f>
        <v/>
      </c>
      <c r="F20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0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0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01" s="17" t="str">
        <f ca="1">IF(לוח_זמנים_לתשלומים[[#This Row],[מס'' תשלום]]&lt;&gt;"",לוח_זמנים_לתשלומים[[#This Row],[יתרת פתיחה]]*(InterestRate/PaymentsPerYear),"")</f>
        <v/>
      </c>
      <c r="J20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0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02" spans="1:11" x14ac:dyDescent="0.25">
      <c r="A202" s="1"/>
      <c r="B20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0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0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02" s="17" t="str">
        <f ca="1">IF(לוח_זמנים_לתשלומים[[#This Row],[מס'' תשלום]]&lt;&gt;"",תשלוםמתוכנן,"")</f>
        <v/>
      </c>
      <c r="F20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0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0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02" s="17" t="str">
        <f ca="1">IF(לוח_זמנים_לתשלומים[[#This Row],[מס'' תשלום]]&lt;&gt;"",לוח_זמנים_לתשלומים[[#This Row],[יתרת פתיחה]]*(InterestRate/PaymentsPerYear),"")</f>
        <v/>
      </c>
      <c r="J20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0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03" spans="1:11" x14ac:dyDescent="0.25">
      <c r="A203" s="1"/>
      <c r="B20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0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0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03" s="17" t="str">
        <f ca="1">IF(לוח_זמנים_לתשלומים[[#This Row],[מס'' תשלום]]&lt;&gt;"",תשלוםמתוכנן,"")</f>
        <v/>
      </c>
      <c r="F20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0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0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03" s="17" t="str">
        <f ca="1">IF(לוח_זמנים_לתשלומים[[#This Row],[מס'' תשלום]]&lt;&gt;"",לוח_זמנים_לתשלומים[[#This Row],[יתרת פתיחה]]*(InterestRate/PaymentsPerYear),"")</f>
        <v/>
      </c>
      <c r="J20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0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04" spans="1:11" x14ac:dyDescent="0.25">
      <c r="A204" s="1"/>
      <c r="B20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0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0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04" s="17" t="str">
        <f ca="1">IF(לוח_זמנים_לתשלומים[[#This Row],[מס'' תשלום]]&lt;&gt;"",תשלוםמתוכנן,"")</f>
        <v/>
      </c>
      <c r="F20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0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0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04" s="17" t="str">
        <f ca="1">IF(לוח_זמנים_לתשלומים[[#This Row],[מס'' תשלום]]&lt;&gt;"",לוח_זמנים_לתשלומים[[#This Row],[יתרת פתיחה]]*(InterestRate/PaymentsPerYear),"")</f>
        <v/>
      </c>
      <c r="J20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0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05" spans="1:11" x14ac:dyDescent="0.25">
      <c r="A205" s="1"/>
      <c r="B20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0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0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05" s="17" t="str">
        <f ca="1">IF(לוח_זמנים_לתשלומים[[#This Row],[מס'' תשלום]]&lt;&gt;"",תשלוםמתוכנן,"")</f>
        <v/>
      </c>
      <c r="F20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0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0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05" s="17" t="str">
        <f ca="1">IF(לוח_זמנים_לתשלומים[[#This Row],[מס'' תשלום]]&lt;&gt;"",לוח_זמנים_לתשלומים[[#This Row],[יתרת פתיחה]]*(InterestRate/PaymentsPerYear),"")</f>
        <v/>
      </c>
      <c r="J20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0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06" spans="1:11" x14ac:dyDescent="0.25">
      <c r="A206" s="1"/>
      <c r="B20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0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0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06" s="17" t="str">
        <f ca="1">IF(לוח_זמנים_לתשלומים[[#This Row],[מס'' תשלום]]&lt;&gt;"",תשלוםמתוכנן,"")</f>
        <v/>
      </c>
      <c r="F20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0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0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06" s="17" t="str">
        <f ca="1">IF(לוח_זמנים_לתשלומים[[#This Row],[מס'' תשלום]]&lt;&gt;"",לוח_זמנים_לתשלומים[[#This Row],[יתרת פתיחה]]*(InterestRate/PaymentsPerYear),"")</f>
        <v/>
      </c>
      <c r="J20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0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07" spans="1:11" x14ac:dyDescent="0.25">
      <c r="A207" s="1"/>
      <c r="B20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0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0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07" s="17" t="str">
        <f ca="1">IF(לוח_זמנים_לתשלומים[[#This Row],[מס'' תשלום]]&lt;&gt;"",תשלוםמתוכנן,"")</f>
        <v/>
      </c>
      <c r="F20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0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0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07" s="17" t="str">
        <f ca="1">IF(לוח_זמנים_לתשלומים[[#This Row],[מס'' תשלום]]&lt;&gt;"",לוח_זמנים_לתשלומים[[#This Row],[יתרת פתיחה]]*(InterestRate/PaymentsPerYear),"")</f>
        <v/>
      </c>
      <c r="J20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0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08" spans="1:11" x14ac:dyDescent="0.25">
      <c r="A208" s="1"/>
      <c r="B20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0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0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08" s="17" t="str">
        <f ca="1">IF(לוח_זמנים_לתשלומים[[#This Row],[מס'' תשלום]]&lt;&gt;"",תשלוםמתוכנן,"")</f>
        <v/>
      </c>
      <c r="F20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0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0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08" s="17" t="str">
        <f ca="1">IF(לוח_זמנים_לתשלומים[[#This Row],[מס'' תשלום]]&lt;&gt;"",לוח_זמנים_לתשלומים[[#This Row],[יתרת פתיחה]]*(InterestRate/PaymentsPerYear),"")</f>
        <v/>
      </c>
      <c r="J20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0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09" spans="1:11" x14ac:dyDescent="0.25">
      <c r="A209" s="1"/>
      <c r="B20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0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0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09" s="17" t="str">
        <f ca="1">IF(לוח_זמנים_לתשלומים[[#This Row],[מס'' תשלום]]&lt;&gt;"",תשלוםמתוכנן,"")</f>
        <v/>
      </c>
      <c r="F20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0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0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09" s="17" t="str">
        <f ca="1">IF(לוח_זמנים_לתשלומים[[#This Row],[מס'' תשלום]]&lt;&gt;"",לוח_זמנים_לתשלומים[[#This Row],[יתרת פתיחה]]*(InterestRate/PaymentsPerYear),"")</f>
        <v/>
      </c>
      <c r="J20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0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10" spans="1:11" x14ac:dyDescent="0.25">
      <c r="A210" s="1"/>
      <c r="B21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1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1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10" s="17" t="str">
        <f ca="1">IF(לוח_זמנים_לתשלומים[[#This Row],[מס'' תשלום]]&lt;&gt;"",תשלוםמתוכנן,"")</f>
        <v/>
      </c>
      <c r="F21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1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1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10" s="17" t="str">
        <f ca="1">IF(לוח_זמנים_לתשלומים[[#This Row],[מס'' תשלום]]&lt;&gt;"",לוח_זמנים_לתשלומים[[#This Row],[יתרת פתיחה]]*(InterestRate/PaymentsPerYear),"")</f>
        <v/>
      </c>
      <c r="J21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1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11" spans="1:11" x14ac:dyDescent="0.25">
      <c r="A211" s="1"/>
      <c r="B21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1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1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11" s="17" t="str">
        <f ca="1">IF(לוח_זמנים_לתשלומים[[#This Row],[מס'' תשלום]]&lt;&gt;"",תשלוםמתוכנן,"")</f>
        <v/>
      </c>
      <c r="F21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1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1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11" s="17" t="str">
        <f ca="1">IF(לוח_זמנים_לתשלומים[[#This Row],[מס'' תשלום]]&lt;&gt;"",לוח_זמנים_לתשלומים[[#This Row],[יתרת פתיחה]]*(InterestRate/PaymentsPerYear),"")</f>
        <v/>
      </c>
      <c r="J21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1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12" spans="1:11" x14ac:dyDescent="0.25">
      <c r="A212" s="1"/>
      <c r="B21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1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1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12" s="17" t="str">
        <f ca="1">IF(לוח_זמנים_לתשלומים[[#This Row],[מס'' תשלום]]&lt;&gt;"",תשלוםמתוכנן,"")</f>
        <v/>
      </c>
      <c r="F21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1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1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12" s="17" t="str">
        <f ca="1">IF(לוח_זמנים_לתשלומים[[#This Row],[מס'' תשלום]]&lt;&gt;"",לוח_זמנים_לתשלומים[[#This Row],[יתרת פתיחה]]*(InterestRate/PaymentsPerYear),"")</f>
        <v/>
      </c>
      <c r="J21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1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13" spans="1:11" x14ac:dyDescent="0.25">
      <c r="A213" s="1"/>
      <c r="B21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1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1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13" s="17" t="str">
        <f ca="1">IF(לוח_זמנים_לתשלומים[[#This Row],[מס'' תשלום]]&lt;&gt;"",תשלוםמתוכנן,"")</f>
        <v/>
      </c>
      <c r="F21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1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1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13" s="17" t="str">
        <f ca="1">IF(לוח_זמנים_לתשלומים[[#This Row],[מס'' תשלום]]&lt;&gt;"",לוח_זמנים_לתשלומים[[#This Row],[יתרת פתיחה]]*(InterestRate/PaymentsPerYear),"")</f>
        <v/>
      </c>
      <c r="J21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1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14" spans="1:11" x14ac:dyDescent="0.25">
      <c r="A214" s="1"/>
      <c r="B21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1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1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14" s="17" t="str">
        <f ca="1">IF(לוח_זמנים_לתשלומים[[#This Row],[מס'' תשלום]]&lt;&gt;"",תשלוםמתוכנן,"")</f>
        <v/>
      </c>
      <c r="F21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1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1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14" s="17" t="str">
        <f ca="1">IF(לוח_זמנים_לתשלומים[[#This Row],[מס'' תשלום]]&lt;&gt;"",לוח_זמנים_לתשלומים[[#This Row],[יתרת פתיחה]]*(InterestRate/PaymentsPerYear),"")</f>
        <v/>
      </c>
      <c r="J21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1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15" spans="1:11" x14ac:dyDescent="0.25">
      <c r="A215" s="1"/>
      <c r="B21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1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1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15" s="17" t="str">
        <f ca="1">IF(לוח_זמנים_לתשלומים[[#This Row],[מס'' תשלום]]&lt;&gt;"",תשלוםמתוכנן,"")</f>
        <v/>
      </c>
      <c r="F21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1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1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15" s="17" t="str">
        <f ca="1">IF(לוח_זמנים_לתשלומים[[#This Row],[מס'' תשלום]]&lt;&gt;"",לוח_זמנים_לתשלומים[[#This Row],[יתרת פתיחה]]*(InterestRate/PaymentsPerYear),"")</f>
        <v/>
      </c>
      <c r="J21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1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16" spans="1:11" x14ac:dyDescent="0.25">
      <c r="A216" s="1"/>
      <c r="B21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1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1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16" s="17" t="str">
        <f ca="1">IF(לוח_זמנים_לתשלומים[[#This Row],[מס'' תשלום]]&lt;&gt;"",תשלוםמתוכנן,"")</f>
        <v/>
      </c>
      <c r="F21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1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1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16" s="17" t="str">
        <f ca="1">IF(לוח_זמנים_לתשלומים[[#This Row],[מס'' תשלום]]&lt;&gt;"",לוח_זמנים_לתשלומים[[#This Row],[יתרת פתיחה]]*(InterestRate/PaymentsPerYear),"")</f>
        <v/>
      </c>
      <c r="J21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1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17" spans="1:11" x14ac:dyDescent="0.25">
      <c r="A217" s="1"/>
      <c r="B21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1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1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17" s="17" t="str">
        <f ca="1">IF(לוח_זמנים_לתשלומים[[#This Row],[מס'' תשלום]]&lt;&gt;"",תשלוםמתוכנן,"")</f>
        <v/>
      </c>
      <c r="F21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1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1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17" s="17" t="str">
        <f ca="1">IF(לוח_זמנים_לתשלומים[[#This Row],[מס'' תשלום]]&lt;&gt;"",לוח_זמנים_לתשלומים[[#This Row],[יתרת פתיחה]]*(InterestRate/PaymentsPerYear),"")</f>
        <v/>
      </c>
      <c r="J21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1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18" spans="1:11" x14ac:dyDescent="0.25">
      <c r="A218" s="1"/>
      <c r="B21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1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1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18" s="17" t="str">
        <f ca="1">IF(לוח_זמנים_לתשלומים[[#This Row],[מס'' תשלום]]&lt;&gt;"",תשלוםמתוכנן,"")</f>
        <v/>
      </c>
      <c r="F21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1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1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18" s="17" t="str">
        <f ca="1">IF(לוח_זמנים_לתשלומים[[#This Row],[מס'' תשלום]]&lt;&gt;"",לוח_זמנים_לתשלומים[[#This Row],[יתרת פתיחה]]*(InterestRate/PaymentsPerYear),"")</f>
        <v/>
      </c>
      <c r="J21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1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19" spans="1:11" x14ac:dyDescent="0.25">
      <c r="A219" s="1"/>
      <c r="B21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1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1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19" s="17" t="str">
        <f ca="1">IF(לוח_זמנים_לתשלומים[[#This Row],[מס'' תשלום]]&lt;&gt;"",תשלוםמתוכנן,"")</f>
        <v/>
      </c>
      <c r="F21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1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1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19" s="17" t="str">
        <f ca="1">IF(לוח_זמנים_לתשלומים[[#This Row],[מס'' תשלום]]&lt;&gt;"",לוח_זמנים_לתשלומים[[#This Row],[יתרת פתיחה]]*(InterestRate/PaymentsPerYear),"")</f>
        <v/>
      </c>
      <c r="J21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1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20" spans="1:11" x14ac:dyDescent="0.25">
      <c r="A220" s="1"/>
      <c r="B22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2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2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20" s="17" t="str">
        <f ca="1">IF(לוח_זמנים_לתשלומים[[#This Row],[מס'' תשלום]]&lt;&gt;"",תשלוםמתוכנן,"")</f>
        <v/>
      </c>
      <c r="F22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2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2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20" s="17" t="str">
        <f ca="1">IF(לוח_זמנים_לתשלומים[[#This Row],[מס'' תשלום]]&lt;&gt;"",לוח_זמנים_לתשלומים[[#This Row],[יתרת פתיחה]]*(InterestRate/PaymentsPerYear),"")</f>
        <v/>
      </c>
      <c r="J22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2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21" spans="1:11" x14ac:dyDescent="0.25">
      <c r="A221" s="1"/>
      <c r="B22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2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2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21" s="17" t="str">
        <f ca="1">IF(לוח_זמנים_לתשלומים[[#This Row],[מס'' תשלום]]&lt;&gt;"",תשלוםמתוכנן,"")</f>
        <v/>
      </c>
      <c r="F22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2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2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21" s="17" t="str">
        <f ca="1">IF(לוח_זמנים_לתשלומים[[#This Row],[מס'' תשלום]]&lt;&gt;"",לוח_זמנים_לתשלומים[[#This Row],[יתרת פתיחה]]*(InterestRate/PaymentsPerYear),"")</f>
        <v/>
      </c>
      <c r="J22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2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22" spans="1:11" x14ac:dyDescent="0.25">
      <c r="A222" s="1"/>
      <c r="B22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2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2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22" s="17" t="str">
        <f ca="1">IF(לוח_זמנים_לתשלומים[[#This Row],[מס'' תשלום]]&lt;&gt;"",תשלוםמתוכנן,"")</f>
        <v/>
      </c>
      <c r="F22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2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2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22" s="17" t="str">
        <f ca="1">IF(לוח_זמנים_לתשלומים[[#This Row],[מס'' תשלום]]&lt;&gt;"",לוח_זמנים_לתשלומים[[#This Row],[יתרת פתיחה]]*(InterestRate/PaymentsPerYear),"")</f>
        <v/>
      </c>
      <c r="J22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2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23" spans="1:11" x14ac:dyDescent="0.25">
      <c r="A223" s="1"/>
      <c r="B22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2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2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23" s="17" t="str">
        <f ca="1">IF(לוח_זמנים_לתשלומים[[#This Row],[מס'' תשלום]]&lt;&gt;"",תשלוםמתוכנן,"")</f>
        <v/>
      </c>
      <c r="F22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2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2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23" s="17" t="str">
        <f ca="1">IF(לוח_זמנים_לתשלומים[[#This Row],[מס'' תשלום]]&lt;&gt;"",לוח_זמנים_לתשלומים[[#This Row],[יתרת פתיחה]]*(InterestRate/PaymentsPerYear),"")</f>
        <v/>
      </c>
      <c r="J22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2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24" spans="1:11" x14ac:dyDescent="0.25">
      <c r="A224" s="1"/>
      <c r="B22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2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2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24" s="17" t="str">
        <f ca="1">IF(לוח_זמנים_לתשלומים[[#This Row],[מס'' תשלום]]&lt;&gt;"",תשלוםמתוכנן,"")</f>
        <v/>
      </c>
      <c r="F22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2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2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24" s="17" t="str">
        <f ca="1">IF(לוח_זמנים_לתשלומים[[#This Row],[מס'' תשלום]]&lt;&gt;"",לוח_זמנים_לתשלומים[[#This Row],[יתרת פתיחה]]*(InterestRate/PaymentsPerYear),"")</f>
        <v/>
      </c>
      <c r="J22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2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25" spans="1:11" x14ac:dyDescent="0.25">
      <c r="A225" s="1"/>
      <c r="B22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2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2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25" s="17" t="str">
        <f ca="1">IF(לוח_זמנים_לתשלומים[[#This Row],[מס'' תשלום]]&lt;&gt;"",תשלוםמתוכנן,"")</f>
        <v/>
      </c>
      <c r="F22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2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2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25" s="17" t="str">
        <f ca="1">IF(לוח_זמנים_לתשלומים[[#This Row],[מס'' תשלום]]&lt;&gt;"",לוח_זמנים_לתשלומים[[#This Row],[יתרת פתיחה]]*(InterestRate/PaymentsPerYear),"")</f>
        <v/>
      </c>
      <c r="J22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2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26" spans="1:11" x14ac:dyDescent="0.25">
      <c r="A226" s="1"/>
      <c r="B22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2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2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26" s="17" t="str">
        <f ca="1">IF(לוח_זמנים_לתשלומים[[#This Row],[מס'' תשלום]]&lt;&gt;"",תשלוםמתוכנן,"")</f>
        <v/>
      </c>
      <c r="F22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2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2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26" s="17" t="str">
        <f ca="1">IF(לוח_זמנים_לתשלומים[[#This Row],[מס'' תשלום]]&lt;&gt;"",לוח_זמנים_לתשלומים[[#This Row],[יתרת פתיחה]]*(InterestRate/PaymentsPerYear),"")</f>
        <v/>
      </c>
      <c r="J22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2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27" spans="1:11" x14ac:dyDescent="0.25">
      <c r="A227" s="1"/>
      <c r="B22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2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2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27" s="17" t="str">
        <f ca="1">IF(לוח_זמנים_לתשלומים[[#This Row],[מס'' תשלום]]&lt;&gt;"",תשלוםמתוכנן,"")</f>
        <v/>
      </c>
      <c r="F22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2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2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27" s="17" t="str">
        <f ca="1">IF(לוח_זמנים_לתשלומים[[#This Row],[מס'' תשלום]]&lt;&gt;"",לוח_זמנים_לתשלומים[[#This Row],[יתרת פתיחה]]*(InterestRate/PaymentsPerYear),"")</f>
        <v/>
      </c>
      <c r="J22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2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28" spans="1:11" x14ac:dyDescent="0.25">
      <c r="A228" s="1"/>
      <c r="B22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2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2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28" s="17" t="str">
        <f ca="1">IF(לוח_זמנים_לתשלומים[[#This Row],[מס'' תשלום]]&lt;&gt;"",תשלוםמתוכנן,"")</f>
        <v/>
      </c>
      <c r="F22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2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2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28" s="17" t="str">
        <f ca="1">IF(לוח_זמנים_לתשלומים[[#This Row],[מס'' תשלום]]&lt;&gt;"",לוח_זמנים_לתשלומים[[#This Row],[יתרת פתיחה]]*(InterestRate/PaymentsPerYear),"")</f>
        <v/>
      </c>
      <c r="J22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2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29" spans="1:11" x14ac:dyDescent="0.25">
      <c r="A229" s="1"/>
      <c r="B22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2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2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29" s="17" t="str">
        <f ca="1">IF(לוח_זמנים_לתשלומים[[#This Row],[מס'' תשלום]]&lt;&gt;"",תשלוםמתוכנן,"")</f>
        <v/>
      </c>
      <c r="F22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2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2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29" s="17" t="str">
        <f ca="1">IF(לוח_זמנים_לתשלומים[[#This Row],[מס'' תשלום]]&lt;&gt;"",לוח_זמנים_לתשלומים[[#This Row],[יתרת פתיחה]]*(InterestRate/PaymentsPerYear),"")</f>
        <v/>
      </c>
      <c r="J22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2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30" spans="1:11" x14ac:dyDescent="0.25">
      <c r="A230" s="1"/>
      <c r="B23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3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3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30" s="17" t="str">
        <f ca="1">IF(לוח_זמנים_לתשלומים[[#This Row],[מס'' תשלום]]&lt;&gt;"",תשלוםמתוכנן,"")</f>
        <v/>
      </c>
      <c r="F23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3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3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30" s="17" t="str">
        <f ca="1">IF(לוח_זמנים_לתשלומים[[#This Row],[מס'' תשלום]]&lt;&gt;"",לוח_זמנים_לתשלומים[[#This Row],[יתרת פתיחה]]*(InterestRate/PaymentsPerYear),"")</f>
        <v/>
      </c>
      <c r="J23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3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31" spans="1:11" x14ac:dyDescent="0.25">
      <c r="A231" s="1"/>
      <c r="B23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3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3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31" s="17" t="str">
        <f ca="1">IF(לוח_זמנים_לתשלומים[[#This Row],[מס'' תשלום]]&lt;&gt;"",תשלוםמתוכנן,"")</f>
        <v/>
      </c>
      <c r="F23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3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3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31" s="17" t="str">
        <f ca="1">IF(לוח_זמנים_לתשלומים[[#This Row],[מס'' תשלום]]&lt;&gt;"",לוח_זמנים_לתשלומים[[#This Row],[יתרת פתיחה]]*(InterestRate/PaymentsPerYear),"")</f>
        <v/>
      </c>
      <c r="J23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3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32" spans="1:11" x14ac:dyDescent="0.25">
      <c r="A232" s="1"/>
      <c r="B23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3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3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32" s="17" t="str">
        <f ca="1">IF(לוח_זמנים_לתשלומים[[#This Row],[מס'' תשלום]]&lt;&gt;"",תשלוםמתוכנן,"")</f>
        <v/>
      </c>
      <c r="F23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3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3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32" s="17" t="str">
        <f ca="1">IF(לוח_זמנים_לתשלומים[[#This Row],[מס'' תשלום]]&lt;&gt;"",לוח_זמנים_לתשלומים[[#This Row],[יתרת פתיחה]]*(InterestRate/PaymentsPerYear),"")</f>
        <v/>
      </c>
      <c r="J23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3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33" spans="1:11" x14ac:dyDescent="0.25">
      <c r="A233" s="1"/>
      <c r="B23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3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3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33" s="17" t="str">
        <f ca="1">IF(לוח_זמנים_לתשלומים[[#This Row],[מס'' תשלום]]&lt;&gt;"",תשלוםמתוכנן,"")</f>
        <v/>
      </c>
      <c r="F23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3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3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33" s="17" t="str">
        <f ca="1">IF(לוח_זמנים_לתשלומים[[#This Row],[מס'' תשלום]]&lt;&gt;"",לוח_זמנים_לתשלומים[[#This Row],[יתרת פתיחה]]*(InterestRate/PaymentsPerYear),"")</f>
        <v/>
      </c>
      <c r="J23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3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34" spans="1:11" x14ac:dyDescent="0.25">
      <c r="A234" s="1"/>
      <c r="B23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3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3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34" s="17" t="str">
        <f ca="1">IF(לוח_זמנים_לתשלומים[[#This Row],[מס'' תשלום]]&lt;&gt;"",תשלוםמתוכנן,"")</f>
        <v/>
      </c>
      <c r="F23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3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3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34" s="17" t="str">
        <f ca="1">IF(לוח_זמנים_לתשלומים[[#This Row],[מס'' תשלום]]&lt;&gt;"",לוח_זמנים_לתשלומים[[#This Row],[יתרת פתיחה]]*(InterestRate/PaymentsPerYear),"")</f>
        <v/>
      </c>
      <c r="J23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3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35" spans="1:11" x14ac:dyDescent="0.25">
      <c r="A235" s="1"/>
      <c r="B23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3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3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35" s="17" t="str">
        <f ca="1">IF(לוח_זמנים_לתשלומים[[#This Row],[מס'' תשלום]]&lt;&gt;"",תשלוםמתוכנן,"")</f>
        <v/>
      </c>
      <c r="F23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3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3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35" s="17" t="str">
        <f ca="1">IF(לוח_זמנים_לתשלומים[[#This Row],[מס'' תשלום]]&lt;&gt;"",לוח_זמנים_לתשלומים[[#This Row],[יתרת פתיחה]]*(InterestRate/PaymentsPerYear),"")</f>
        <v/>
      </c>
      <c r="J23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3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36" spans="1:11" x14ac:dyDescent="0.25">
      <c r="A236" s="1"/>
      <c r="B23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3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3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36" s="17" t="str">
        <f ca="1">IF(לוח_זמנים_לתשלומים[[#This Row],[מס'' תשלום]]&lt;&gt;"",תשלוםמתוכנן,"")</f>
        <v/>
      </c>
      <c r="F23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3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3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36" s="17" t="str">
        <f ca="1">IF(לוח_זמנים_לתשלומים[[#This Row],[מס'' תשלום]]&lt;&gt;"",לוח_זמנים_לתשלומים[[#This Row],[יתרת פתיחה]]*(InterestRate/PaymentsPerYear),"")</f>
        <v/>
      </c>
      <c r="J23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3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37" spans="1:11" x14ac:dyDescent="0.25">
      <c r="A237" s="1"/>
      <c r="B23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3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3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37" s="17" t="str">
        <f ca="1">IF(לוח_זמנים_לתשלומים[[#This Row],[מס'' תשלום]]&lt;&gt;"",תשלוםמתוכנן,"")</f>
        <v/>
      </c>
      <c r="F23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3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3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37" s="17" t="str">
        <f ca="1">IF(לוח_זמנים_לתשלומים[[#This Row],[מס'' תשלום]]&lt;&gt;"",לוח_זמנים_לתשלומים[[#This Row],[יתרת פתיחה]]*(InterestRate/PaymentsPerYear),"")</f>
        <v/>
      </c>
      <c r="J23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3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38" spans="1:11" x14ac:dyDescent="0.25">
      <c r="A238" s="1"/>
      <c r="B23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3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3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38" s="17" t="str">
        <f ca="1">IF(לוח_זמנים_לתשלומים[[#This Row],[מס'' תשלום]]&lt;&gt;"",תשלוםמתוכנן,"")</f>
        <v/>
      </c>
      <c r="F23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3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3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38" s="17" t="str">
        <f ca="1">IF(לוח_זמנים_לתשלומים[[#This Row],[מס'' תשלום]]&lt;&gt;"",לוח_זמנים_לתשלומים[[#This Row],[יתרת פתיחה]]*(InterestRate/PaymentsPerYear),"")</f>
        <v/>
      </c>
      <c r="J23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3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39" spans="1:11" x14ac:dyDescent="0.25">
      <c r="A239" s="1"/>
      <c r="B23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3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3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39" s="17" t="str">
        <f ca="1">IF(לוח_זמנים_לתשלומים[[#This Row],[מס'' תשלום]]&lt;&gt;"",תשלוםמתוכנן,"")</f>
        <v/>
      </c>
      <c r="F23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3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3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39" s="17" t="str">
        <f ca="1">IF(לוח_זמנים_לתשלומים[[#This Row],[מס'' תשלום]]&lt;&gt;"",לוח_זמנים_לתשלומים[[#This Row],[יתרת פתיחה]]*(InterestRate/PaymentsPerYear),"")</f>
        <v/>
      </c>
      <c r="J23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3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40" spans="1:11" x14ac:dyDescent="0.25">
      <c r="A240" s="1"/>
      <c r="B24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4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4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40" s="17" t="str">
        <f ca="1">IF(לוח_זמנים_לתשלומים[[#This Row],[מס'' תשלום]]&lt;&gt;"",תשלוםמתוכנן,"")</f>
        <v/>
      </c>
      <c r="F24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4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4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40" s="17" t="str">
        <f ca="1">IF(לוח_זמנים_לתשלומים[[#This Row],[מס'' תשלום]]&lt;&gt;"",לוח_זמנים_לתשלומים[[#This Row],[יתרת פתיחה]]*(InterestRate/PaymentsPerYear),"")</f>
        <v/>
      </c>
      <c r="J24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4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41" spans="1:11" x14ac:dyDescent="0.25">
      <c r="A241" s="1"/>
      <c r="B24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4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4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41" s="17" t="str">
        <f ca="1">IF(לוח_זמנים_לתשלומים[[#This Row],[מס'' תשלום]]&lt;&gt;"",תשלוםמתוכנן,"")</f>
        <v/>
      </c>
      <c r="F24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4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4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41" s="17" t="str">
        <f ca="1">IF(לוח_זמנים_לתשלומים[[#This Row],[מס'' תשלום]]&lt;&gt;"",לוח_זמנים_לתשלומים[[#This Row],[יתרת פתיחה]]*(InterestRate/PaymentsPerYear),"")</f>
        <v/>
      </c>
      <c r="J24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4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42" spans="1:11" x14ac:dyDescent="0.25">
      <c r="A242" s="1"/>
      <c r="B24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4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4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42" s="17" t="str">
        <f ca="1">IF(לוח_זמנים_לתשלומים[[#This Row],[מס'' תשלום]]&lt;&gt;"",תשלוםמתוכנן,"")</f>
        <v/>
      </c>
      <c r="F24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4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4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42" s="17" t="str">
        <f ca="1">IF(לוח_זמנים_לתשלומים[[#This Row],[מס'' תשלום]]&lt;&gt;"",לוח_זמנים_לתשלומים[[#This Row],[יתרת פתיחה]]*(InterestRate/PaymentsPerYear),"")</f>
        <v/>
      </c>
      <c r="J24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4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43" spans="1:11" x14ac:dyDescent="0.25">
      <c r="A243" s="1"/>
      <c r="B24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4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4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43" s="17" t="str">
        <f ca="1">IF(לוח_זמנים_לתשלומים[[#This Row],[מס'' תשלום]]&lt;&gt;"",תשלוםמתוכנן,"")</f>
        <v/>
      </c>
      <c r="F24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4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4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43" s="17" t="str">
        <f ca="1">IF(לוח_זמנים_לתשלומים[[#This Row],[מס'' תשלום]]&lt;&gt;"",לוח_זמנים_לתשלומים[[#This Row],[יתרת פתיחה]]*(InterestRate/PaymentsPerYear),"")</f>
        <v/>
      </c>
      <c r="J24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4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44" spans="1:11" x14ac:dyDescent="0.25">
      <c r="A244" s="1"/>
      <c r="B24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4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4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44" s="17" t="str">
        <f ca="1">IF(לוח_זמנים_לתשלומים[[#This Row],[מס'' תשלום]]&lt;&gt;"",תשלוםמתוכנן,"")</f>
        <v/>
      </c>
      <c r="F24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4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4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44" s="17" t="str">
        <f ca="1">IF(לוח_זמנים_לתשלומים[[#This Row],[מס'' תשלום]]&lt;&gt;"",לוח_זמנים_לתשלומים[[#This Row],[יתרת פתיחה]]*(InterestRate/PaymentsPerYear),"")</f>
        <v/>
      </c>
      <c r="J24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4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45" spans="1:11" x14ac:dyDescent="0.25">
      <c r="A245" s="1"/>
      <c r="B24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4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4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45" s="17" t="str">
        <f ca="1">IF(לוח_זמנים_לתשלומים[[#This Row],[מס'' תשלום]]&lt;&gt;"",תשלוםמתוכנן,"")</f>
        <v/>
      </c>
      <c r="F24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4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4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45" s="17" t="str">
        <f ca="1">IF(לוח_זמנים_לתשלומים[[#This Row],[מס'' תשלום]]&lt;&gt;"",לוח_זמנים_לתשלומים[[#This Row],[יתרת פתיחה]]*(InterestRate/PaymentsPerYear),"")</f>
        <v/>
      </c>
      <c r="J24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4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46" spans="1:11" x14ac:dyDescent="0.25">
      <c r="A246" s="1"/>
      <c r="B24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4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4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46" s="17" t="str">
        <f ca="1">IF(לוח_זמנים_לתשלומים[[#This Row],[מס'' תשלום]]&lt;&gt;"",תשלוםמתוכנן,"")</f>
        <v/>
      </c>
      <c r="F24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4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4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46" s="17" t="str">
        <f ca="1">IF(לוח_זמנים_לתשלומים[[#This Row],[מס'' תשלום]]&lt;&gt;"",לוח_זמנים_לתשלומים[[#This Row],[יתרת פתיחה]]*(InterestRate/PaymentsPerYear),"")</f>
        <v/>
      </c>
      <c r="J24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4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47" spans="1:11" x14ac:dyDescent="0.25">
      <c r="A247" s="1"/>
      <c r="B24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4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4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47" s="17" t="str">
        <f ca="1">IF(לוח_זמנים_לתשלומים[[#This Row],[מס'' תשלום]]&lt;&gt;"",תשלוםמתוכנן,"")</f>
        <v/>
      </c>
      <c r="F24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4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4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47" s="17" t="str">
        <f ca="1">IF(לוח_זמנים_לתשלומים[[#This Row],[מס'' תשלום]]&lt;&gt;"",לוח_זמנים_לתשלומים[[#This Row],[יתרת פתיחה]]*(InterestRate/PaymentsPerYear),"")</f>
        <v/>
      </c>
      <c r="J24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4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48" spans="1:11" x14ac:dyDescent="0.25">
      <c r="A248" s="1"/>
      <c r="B24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4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4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48" s="17" t="str">
        <f ca="1">IF(לוח_זמנים_לתשלומים[[#This Row],[מס'' תשלום]]&lt;&gt;"",תשלוםמתוכנן,"")</f>
        <v/>
      </c>
      <c r="F24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4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4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48" s="17" t="str">
        <f ca="1">IF(לוח_זמנים_לתשלומים[[#This Row],[מס'' תשלום]]&lt;&gt;"",לוח_זמנים_לתשלומים[[#This Row],[יתרת פתיחה]]*(InterestRate/PaymentsPerYear),"")</f>
        <v/>
      </c>
      <c r="J24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4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49" spans="1:11" x14ac:dyDescent="0.25">
      <c r="A249" s="1"/>
      <c r="B24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4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4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49" s="17" t="str">
        <f ca="1">IF(לוח_זמנים_לתשלומים[[#This Row],[מס'' תשלום]]&lt;&gt;"",תשלוםמתוכנן,"")</f>
        <v/>
      </c>
      <c r="F24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4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4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49" s="17" t="str">
        <f ca="1">IF(לוח_זמנים_לתשלומים[[#This Row],[מס'' תשלום]]&lt;&gt;"",לוח_זמנים_לתשלומים[[#This Row],[יתרת פתיחה]]*(InterestRate/PaymentsPerYear),"")</f>
        <v/>
      </c>
      <c r="J24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4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50" spans="1:11" x14ac:dyDescent="0.25">
      <c r="A250" s="1"/>
      <c r="B25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5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5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50" s="17" t="str">
        <f ca="1">IF(לוח_זמנים_לתשלומים[[#This Row],[מס'' תשלום]]&lt;&gt;"",תשלוםמתוכנן,"")</f>
        <v/>
      </c>
      <c r="F25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5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5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50" s="17" t="str">
        <f ca="1">IF(לוח_זמנים_לתשלומים[[#This Row],[מס'' תשלום]]&lt;&gt;"",לוח_זמנים_לתשלומים[[#This Row],[יתרת פתיחה]]*(InterestRate/PaymentsPerYear),"")</f>
        <v/>
      </c>
      <c r="J25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5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51" spans="1:11" x14ac:dyDescent="0.25">
      <c r="A251" s="1"/>
      <c r="B25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5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5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51" s="17" t="str">
        <f ca="1">IF(לוח_זמנים_לתשלומים[[#This Row],[מס'' תשלום]]&lt;&gt;"",תשלוםמתוכנן,"")</f>
        <v/>
      </c>
      <c r="F25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5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5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51" s="17" t="str">
        <f ca="1">IF(לוח_זמנים_לתשלומים[[#This Row],[מס'' תשלום]]&lt;&gt;"",לוח_זמנים_לתשלומים[[#This Row],[יתרת פתיחה]]*(InterestRate/PaymentsPerYear),"")</f>
        <v/>
      </c>
      <c r="J25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5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52" spans="1:11" x14ac:dyDescent="0.25">
      <c r="A252" s="1"/>
      <c r="B25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5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5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52" s="17" t="str">
        <f ca="1">IF(לוח_זמנים_לתשלומים[[#This Row],[מס'' תשלום]]&lt;&gt;"",תשלוםמתוכנן,"")</f>
        <v/>
      </c>
      <c r="F25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5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5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52" s="17" t="str">
        <f ca="1">IF(לוח_זמנים_לתשלומים[[#This Row],[מס'' תשלום]]&lt;&gt;"",לוח_זמנים_לתשלומים[[#This Row],[יתרת פתיחה]]*(InterestRate/PaymentsPerYear),"")</f>
        <v/>
      </c>
      <c r="J25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5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53" spans="1:11" x14ac:dyDescent="0.25">
      <c r="A253" s="1"/>
      <c r="B25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5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5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53" s="17" t="str">
        <f ca="1">IF(לוח_זמנים_לתשלומים[[#This Row],[מס'' תשלום]]&lt;&gt;"",תשלוםמתוכנן,"")</f>
        <v/>
      </c>
      <c r="F25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5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5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53" s="17" t="str">
        <f ca="1">IF(לוח_זמנים_לתשלומים[[#This Row],[מס'' תשלום]]&lt;&gt;"",לוח_זמנים_לתשלומים[[#This Row],[יתרת פתיחה]]*(InterestRate/PaymentsPerYear),"")</f>
        <v/>
      </c>
      <c r="J25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5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54" spans="1:11" x14ac:dyDescent="0.25">
      <c r="A254" s="1"/>
      <c r="B25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5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5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54" s="17" t="str">
        <f ca="1">IF(לוח_זמנים_לתשלומים[[#This Row],[מס'' תשלום]]&lt;&gt;"",תשלוםמתוכנן,"")</f>
        <v/>
      </c>
      <c r="F25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5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5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54" s="17" t="str">
        <f ca="1">IF(לוח_זמנים_לתשלומים[[#This Row],[מס'' תשלום]]&lt;&gt;"",לוח_זמנים_לתשלומים[[#This Row],[יתרת פתיחה]]*(InterestRate/PaymentsPerYear),"")</f>
        <v/>
      </c>
      <c r="J25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5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55" spans="1:11" x14ac:dyDescent="0.25">
      <c r="A255" s="1"/>
      <c r="B25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5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5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55" s="17" t="str">
        <f ca="1">IF(לוח_זמנים_לתשלומים[[#This Row],[מס'' תשלום]]&lt;&gt;"",תשלוםמתוכנן,"")</f>
        <v/>
      </c>
      <c r="F25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5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5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55" s="17" t="str">
        <f ca="1">IF(לוח_זמנים_לתשלומים[[#This Row],[מס'' תשלום]]&lt;&gt;"",לוח_זמנים_לתשלומים[[#This Row],[יתרת פתיחה]]*(InterestRate/PaymentsPerYear),"")</f>
        <v/>
      </c>
      <c r="J25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5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56" spans="1:11" x14ac:dyDescent="0.25">
      <c r="A256" s="1"/>
      <c r="B25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5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5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56" s="17" t="str">
        <f ca="1">IF(לוח_זמנים_לתשלומים[[#This Row],[מס'' תשלום]]&lt;&gt;"",תשלוםמתוכנן,"")</f>
        <v/>
      </c>
      <c r="F25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5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5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56" s="17" t="str">
        <f ca="1">IF(לוח_זמנים_לתשלומים[[#This Row],[מס'' תשלום]]&lt;&gt;"",לוח_זמנים_לתשלומים[[#This Row],[יתרת פתיחה]]*(InterestRate/PaymentsPerYear),"")</f>
        <v/>
      </c>
      <c r="J25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5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57" spans="1:11" x14ac:dyDescent="0.25">
      <c r="A257" s="1"/>
      <c r="B25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5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5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57" s="17" t="str">
        <f ca="1">IF(לוח_זמנים_לתשלומים[[#This Row],[מס'' תשלום]]&lt;&gt;"",תשלוםמתוכנן,"")</f>
        <v/>
      </c>
      <c r="F25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5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5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57" s="17" t="str">
        <f ca="1">IF(לוח_זמנים_לתשלומים[[#This Row],[מס'' תשלום]]&lt;&gt;"",לוח_זמנים_לתשלומים[[#This Row],[יתרת פתיחה]]*(InterestRate/PaymentsPerYear),"")</f>
        <v/>
      </c>
      <c r="J25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5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58" spans="1:11" x14ac:dyDescent="0.25">
      <c r="A258" s="1"/>
      <c r="B25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5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5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58" s="17" t="str">
        <f ca="1">IF(לוח_זמנים_לתשלומים[[#This Row],[מס'' תשלום]]&lt;&gt;"",תשלוםמתוכנן,"")</f>
        <v/>
      </c>
      <c r="F25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5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5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58" s="17" t="str">
        <f ca="1">IF(לוח_זמנים_לתשלומים[[#This Row],[מס'' תשלום]]&lt;&gt;"",לוח_זמנים_לתשלומים[[#This Row],[יתרת פתיחה]]*(InterestRate/PaymentsPerYear),"")</f>
        <v/>
      </c>
      <c r="J25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5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59" spans="1:11" x14ac:dyDescent="0.25">
      <c r="A259" s="1"/>
      <c r="B25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5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5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59" s="17" t="str">
        <f ca="1">IF(לוח_זמנים_לתשלומים[[#This Row],[מס'' תשלום]]&lt;&gt;"",תשלוםמתוכנן,"")</f>
        <v/>
      </c>
      <c r="F25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5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5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59" s="17" t="str">
        <f ca="1">IF(לוח_זמנים_לתשלומים[[#This Row],[מס'' תשלום]]&lt;&gt;"",לוח_זמנים_לתשלומים[[#This Row],[יתרת פתיחה]]*(InterestRate/PaymentsPerYear),"")</f>
        <v/>
      </c>
      <c r="J25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5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60" spans="1:11" x14ac:dyDescent="0.25">
      <c r="A260" s="1"/>
      <c r="B26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6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6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60" s="17" t="str">
        <f ca="1">IF(לוח_זמנים_לתשלומים[[#This Row],[מס'' תשלום]]&lt;&gt;"",תשלוםמתוכנן,"")</f>
        <v/>
      </c>
      <c r="F26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6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6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60" s="17" t="str">
        <f ca="1">IF(לוח_זמנים_לתשלומים[[#This Row],[מס'' תשלום]]&lt;&gt;"",לוח_זמנים_לתשלומים[[#This Row],[יתרת פתיחה]]*(InterestRate/PaymentsPerYear),"")</f>
        <v/>
      </c>
      <c r="J26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6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61" spans="1:11" x14ac:dyDescent="0.25">
      <c r="A261" s="1"/>
      <c r="B26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6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6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61" s="17" t="str">
        <f ca="1">IF(לוח_זמנים_לתשלומים[[#This Row],[מס'' תשלום]]&lt;&gt;"",תשלוםמתוכנן,"")</f>
        <v/>
      </c>
      <c r="F26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6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6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61" s="17" t="str">
        <f ca="1">IF(לוח_זמנים_לתשלומים[[#This Row],[מס'' תשלום]]&lt;&gt;"",לוח_זמנים_לתשלומים[[#This Row],[יתרת פתיחה]]*(InterestRate/PaymentsPerYear),"")</f>
        <v/>
      </c>
      <c r="J26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6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62" spans="1:11" x14ac:dyDescent="0.25">
      <c r="A262" s="1"/>
      <c r="B26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6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6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62" s="17" t="str">
        <f ca="1">IF(לוח_זמנים_לתשלומים[[#This Row],[מס'' תשלום]]&lt;&gt;"",תשלוםמתוכנן,"")</f>
        <v/>
      </c>
      <c r="F26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6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6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62" s="17" t="str">
        <f ca="1">IF(לוח_זמנים_לתשלומים[[#This Row],[מס'' תשלום]]&lt;&gt;"",לוח_זמנים_לתשלומים[[#This Row],[יתרת פתיחה]]*(InterestRate/PaymentsPerYear),"")</f>
        <v/>
      </c>
      <c r="J26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6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63" spans="1:11" x14ac:dyDescent="0.25">
      <c r="A263" s="1"/>
      <c r="B26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6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6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63" s="17" t="str">
        <f ca="1">IF(לוח_זמנים_לתשלומים[[#This Row],[מס'' תשלום]]&lt;&gt;"",תשלוםמתוכנן,"")</f>
        <v/>
      </c>
      <c r="F26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6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6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63" s="17" t="str">
        <f ca="1">IF(לוח_זמנים_לתשלומים[[#This Row],[מס'' תשלום]]&lt;&gt;"",לוח_זמנים_לתשלומים[[#This Row],[יתרת פתיחה]]*(InterestRate/PaymentsPerYear),"")</f>
        <v/>
      </c>
      <c r="J26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6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64" spans="1:11" x14ac:dyDescent="0.25">
      <c r="A264" s="1"/>
      <c r="B26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6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6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64" s="17" t="str">
        <f ca="1">IF(לוח_זמנים_לתשלומים[[#This Row],[מס'' תשלום]]&lt;&gt;"",תשלוםמתוכנן,"")</f>
        <v/>
      </c>
      <c r="F26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6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6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64" s="17" t="str">
        <f ca="1">IF(לוח_זמנים_לתשלומים[[#This Row],[מס'' תשלום]]&lt;&gt;"",לוח_זמנים_לתשלומים[[#This Row],[יתרת פתיחה]]*(InterestRate/PaymentsPerYear),"")</f>
        <v/>
      </c>
      <c r="J26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6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65" spans="1:11" x14ac:dyDescent="0.25">
      <c r="A265" s="1"/>
      <c r="B26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6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6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65" s="17" t="str">
        <f ca="1">IF(לוח_זמנים_לתשלומים[[#This Row],[מס'' תשלום]]&lt;&gt;"",תשלוםמתוכנן,"")</f>
        <v/>
      </c>
      <c r="F26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6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6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65" s="17" t="str">
        <f ca="1">IF(לוח_זמנים_לתשלומים[[#This Row],[מס'' תשלום]]&lt;&gt;"",לוח_זמנים_לתשלומים[[#This Row],[יתרת פתיחה]]*(InterestRate/PaymentsPerYear),"")</f>
        <v/>
      </c>
      <c r="J26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6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66" spans="1:11" x14ac:dyDescent="0.25">
      <c r="A266" s="1"/>
      <c r="B26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6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6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66" s="17" t="str">
        <f ca="1">IF(לוח_זמנים_לתשלומים[[#This Row],[מס'' תשלום]]&lt;&gt;"",תשלוםמתוכנן,"")</f>
        <v/>
      </c>
      <c r="F26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6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6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66" s="17" t="str">
        <f ca="1">IF(לוח_זמנים_לתשלומים[[#This Row],[מס'' תשלום]]&lt;&gt;"",לוח_זמנים_לתשלומים[[#This Row],[יתרת פתיחה]]*(InterestRate/PaymentsPerYear),"")</f>
        <v/>
      </c>
      <c r="J26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6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67" spans="1:11" x14ac:dyDescent="0.25">
      <c r="A267" s="1"/>
      <c r="B26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6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6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67" s="17" t="str">
        <f ca="1">IF(לוח_זמנים_לתשלומים[[#This Row],[מס'' תשלום]]&lt;&gt;"",תשלוםמתוכנן,"")</f>
        <v/>
      </c>
      <c r="F26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6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6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67" s="17" t="str">
        <f ca="1">IF(לוח_זמנים_לתשלומים[[#This Row],[מס'' תשלום]]&lt;&gt;"",לוח_זמנים_לתשלומים[[#This Row],[יתרת פתיחה]]*(InterestRate/PaymentsPerYear),"")</f>
        <v/>
      </c>
      <c r="J26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6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68" spans="1:11" x14ac:dyDescent="0.25">
      <c r="A268" s="1"/>
      <c r="B26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6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6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68" s="17" t="str">
        <f ca="1">IF(לוח_זמנים_לתשלומים[[#This Row],[מס'' תשלום]]&lt;&gt;"",תשלוםמתוכנן,"")</f>
        <v/>
      </c>
      <c r="F26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6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6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68" s="17" t="str">
        <f ca="1">IF(לוח_זמנים_לתשלומים[[#This Row],[מס'' תשלום]]&lt;&gt;"",לוח_זמנים_לתשלומים[[#This Row],[יתרת פתיחה]]*(InterestRate/PaymentsPerYear),"")</f>
        <v/>
      </c>
      <c r="J26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6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69" spans="1:11" x14ac:dyDescent="0.25">
      <c r="A269" s="1"/>
      <c r="B26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6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6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69" s="17" t="str">
        <f ca="1">IF(לוח_זמנים_לתשלומים[[#This Row],[מס'' תשלום]]&lt;&gt;"",תשלוםמתוכנן,"")</f>
        <v/>
      </c>
      <c r="F26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6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6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69" s="17" t="str">
        <f ca="1">IF(לוח_זמנים_לתשלומים[[#This Row],[מס'' תשלום]]&lt;&gt;"",לוח_זמנים_לתשלומים[[#This Row],[יתרת פתיחה]]*(InterestRate/PaymentsPerYear),"")</f>
        <v/>
      </c>
      <c r="J26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6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70" spans="1:11" x14ac:dyDescent="0.25">
      <c r="A270" s="1"/>
      <c r="B27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7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7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70" s="17" t="str">
        <f ca="1">IF(לוח_זמנים_לתשלומים[[#This Row],[מס'' תשלום]]&lt;&gt;"",תשלוםמתוכנן,"")</f>
        <v/>
      </c>
      <c r="F27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7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7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70" s="17" t="str">
        <f ca="1">IF(לוח_זמנים_לתשלומים[[#This Row],[מס'' תשלום]]&lt;&gt;"",לוח_זמנים_לתשלומים[[#This Row],[יתרת פתיחה]]*(InterestRate/PaymentsPerYear),"")</f>
        <v/>
      </c>
      <c r="J27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7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71" spans="1:11" x14ac:dyDescent="0.25">
      <c r="A271" s="1"/>
      <c r="B27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7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7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71" s="17" t="str">
        <f ca="1">IF(לוח_זמנים_לתשלומים[[#This Row],[מס'' תשלום]]&lt;&gt;"",תשלוםמתוכנן,"")</f>
        <v/>
      </c>
      <c r="F27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7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7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71" s="17" t="str">
        <f ca="1">IF(לוח_זמנים_לתשלומים[[#This Row],[מס'' תשלום]]&lt;&gt;"",לוח_זמנים_לתשלומים[[#This Row],[יתרת פתיחה]]*(InterestRate/PaymentsPerYear),"")</f>
        <v/>
      </c>
      <c r="J27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7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72" spans="1:11" x14ac:dyDescent="0.25">
      <c r="A272" s="1"/>
      <c r="B27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7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7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72" s="17" t="str">
        <f ca="1">IF(לוח_זמנים_לתשלומים[[#This Row],[מס'' תשלום]]&lt;&gt;"",תשלוםמתוכנן,"")</f>
        <v/>
      </c>
      <c r="F27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7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7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72" s="17" t="str">
        <f ca="1">IF(לוח_זמנים_לתשלומים[[#This Row],[מס'' תשלום]]&lt;&gt;"",לוח_זמנים_לתשלומים[[#This Row],[יתרת פתיחה]]*(InterestRate/PaymentsPerYear),"")</f>
        <v/>
      </c>
      <c r="J27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7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73" spans="1:11" x14ac:dyDescent="0.25">
      <c r="A273" s="1"/>
      <c r="B27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7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7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73" s="17" t="str">
        <f ca="1">IF(לוח_זמנים_לתשלומים[[#This Row],[מס'' תשלום]]&lt;&gt;"",תשלוםמתוכנן,"")</f>
        <v/>
      </c>
      <c r="F27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7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7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73" s="17" t="str">
        <f ca="1">IF(לוח_זמנים_לתשלומים[[#This Row],[מס'' תשלום]]&lt;&gt;"",לוח_זמנים_לתשלומים[[#This Row],[יתרת פתיחה]]*(InterestRate/PaymentsPerYear),"")</f>
        <v/>
      </c>
      <c r="J27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7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74" spans="1:11" x14ac:dyDescent="0.25">
      <c r="A274" s="1"/>
      <c r="B27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7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7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74" s="17" t="str">
        <f ca="1">IF(לוח_זמנים_לתשלומים[[#This Row],[מס'' תשלום]]&lt;&gt;"",תשלוםמתוכנן,"")</f>
        <v/>
      </c>
      <c r="F27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7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7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74" s="17" t="str">
        <f ca="1">IF(לוח_זמנים_לתשלומים[[#This Row],[מס'' תשלום]]&lt;&gt;"",לוח_זמנים_לתשלומים[[#This Row],[יתרת פתיחה]]*(InterestRate/PaymentsPerYear),"")</f>
        <v/>
      </c>
      <c r="J27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7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75" spans="1:11" x14ac:dyDescent="0.25">
      <c r="A275" s="1"/>
      <c r="B27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7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7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75" s="17" t="str">
        <f ca="1">IF(לוח_זמנים_לתשלומים[[#This Row],[מס'' תשלום]]&lt;&gt;"",תשלוםמתוכנן,"")</f>
        <v/>
      </c>
      <c r="F27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7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7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75" s="17" t="str">
        <f ca="1">IF(לוח_זמנים_לתשלומים[[#This Row],[מס'' תשלום]]&lt;&gt;"",לוח_זמנים_לתשלומים[[#This Row],[יתרת פתיחה]]*(InterestRate/PaymentsPerYear),"")</f>
        <v/>
      </c>
      <c r="J27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7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76" spans="1:11" x14ac:dyDescent="0.25">
      <c r="A276" s="1"/>
      <c r="B27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7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7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76" s="17" t="str">
        <f ca="1">IF(לוח_זמנים_לתשלומים[[#This Row],[מס'' תשלום]]&lt;&gt;"",תשלוםמתוכנן,"")</f>
        <v/>
      </c>
      <c r="F27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7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7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76" s="17" t="str">
        <f ca="1">IF(לוח_זמנים_לתשלומים[[#This Row],[מס'' תשלום]]&lt;&gt;"",לוח_זמנים_לתשלומים[[#This Row],[יתרת פתיחה]]*(InterestRate/PaymentsPerYear),"")</f>
        <v/>
      </c>
      <c r="J27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7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77" spans="1:11" x14ac:dyDescent="0.25">
      <c r="A277" s="1"/>
      <c r="B27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7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7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77" s="17" t="str">
        <f ca="1">IF(לוח_זמנים_לתשלומים[[#This Row],[מס'' תשלום]]&lt;&gt;"",תשלוםמתוכנן,"")</f>
        <v/>
      </c>
      <c r="F27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7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7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77" s="17" t="str">
        <f ca="1">IF(לוח_זמנים_לתשלומים[[#This Row],[מס'' תשלום]]&lt;&gt;"",לוח_זמנים_לתשלומים[[#This Row],[יתרת פתיחה]]*(InterestRate/PaymentsPerYear),"")</f>
        <v/>
      </c>
      <c r="J27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7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78" spans="1:11" x14ac:dyDescent="0.25">
      <c r="A278" s="1"/>
      <c r="B27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7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7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78" s="17" t="str">
        <f ca="1">IF(לוח_זמנים_לתשלומים[[#This Row],[מס'' תשלום]]&lt;&gt;"",תשלוםמתוכנן,"")</f>
        <v/>
      </c>
      <c r="F27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7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7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78" s="17" t="str">
        <f ca="1">IF(לוח_זמנים_לתשלומים[[#This Row],[מס'' תשלום]]&lt;&gt;"",לוח_זמנים_לתשלומים[[#This Row],[יתרת פתיחה]]*(InterestRate/PaymentsPerYear),"")</f>
        <v/>
      </c>
      <c r="J27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7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79" spans="1:11" x14ac:dyDescent="0.25">
      <c r="A279" s="1"/>
      <c r="B27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7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7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79" s="17" t="str">
        <f ca="1">IF(לוח_זמנים_לתשלומים[[#This Row],[מס'' תשלום]]&lt;&gt;"",תשלוםמתוכנן,"")</f>
        <v/>
      </c>
      <c r="F27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7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7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79" s="17" t="str">
        <f ca="1">IF(לוח_זמנים_לתשלומים[[#This Row],[מס'' תשלום]]&lt;&gt;"",לוח_זמנים_לתשלומים[[#This Row],[יתרת פתיחה]]*(InterestRate/PaymentsPerYear),"")</f>
        <v/>
      </c>
      <c r="J27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7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80" spans="1:11" x14ac:dyDescent="0.25">
      <c r="A280" s="1"/>
      <c r="B28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8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8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80" s="17" t="str">
        <f ca="1">IF(לוח_זמנים_לתשלומים[[#This Row],[מס'' תשלום]]&lt;&gt;"",תשלוםמתוכנן,"")</f>
        <v/>
      </c>
      <c r="F28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8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8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80" s="17" t="str">
        <f ca="1">IF(לוח_זמנים_לתשלומים[[#This Row],[מס'' תשלום]]&lt;&gt;"",לוח_זמנים_לתשלומים[[#This Row],[יתרת פתיחה]]*(InterestRate/PaymentsPerYear),"")</f>
        <v/>
      </c>
      <c r="J28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8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81" spans="1:11" x14ac:dyDescent="0.25">
      <c r="A281" s="1"/>
      <c r="B28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8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8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81" s="17" t="str">
        <f ca="1">IF(לוח_זמנים_לתשלומים[[#This Row],[מס'' תשלום]]&lt;&gt;"",תשלוםמתוכנן,"")</f>
        <v/>
      </c>
      <c r="F28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8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8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81" s="17" t="str">
        <f ca="1">IF(לוח_זמנים_לתשלומים[[#This Row],[מס'' תשלום]]&lt;&gt;"",לוח_זמנים_לתשלומים[[#This Row],[יתרת פתיחה]]*(InterestRate/PaymentsPerYear),"")</f>
        <v/>
      </c>
      <c r="J28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8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82" spans="1:11" x14ac:dyDescent="0.25">
      <c r="A282" s="1"/>
      <c r="B28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8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8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82" s="17" t="str">
        <f ca="1">IF(לוח_זמנים_לתשלומים[[#This Row],[מס'' תשלום]]&lt;&gt;"",תשלוםמתוכנן,"")</f>
        <v/>
      </c>
      <c r="F28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8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8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82" s="17" t="str">
        <f ca="1">IF(לוח_זמנים_לתשלומים[[#This Row],[מס'' תשלום]]&lt;&gt;"",לוח_זמנים_לתשלומים[[#This Row],[יתרת פתיחה]]*(InterestRate/PaymentsPerYear),"")</f>
        <v/>
      </c>
      <c r="J28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8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83" spans="1:11" x14ac:dyDescent="0.25">
      <c r="A283" s="1"/>
      <c r="B28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8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8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83" s="17" t="str">
        <f ca="1">IF(לוח_זמנים_לתשלומים[[#This Row],[מס'' תשלום]]&lt;&gt;"",תשלוםמתוכנן,"")</f>
        <v/>
      </c>
      <c r="F28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8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8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83" s="17" t="str">
        <f ca="1">IF(לוח_זמנים_לתשלומים[[#This Row],[מס'' תשלום]]&lt;&gt;"",לוח_זמנים_לתשלומים[[#This Row],[יתרת פתיחה]]*(InterestRate/PaymentsPerYear),"")</f>
        <v/>
      </c>
      <c r="J28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8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84" spans="1:11" x14ac:dyDescent="0.25">
      <c r="A284" s="1"/>
      <c r="B28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8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8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84" s="17" t="str">
        <f ca="1">IF(לוח_זמנים_לתשלומים[[#This Row],[מס'' תשלום]]&lt;&gt;"",תשלוםמתוכנן,"")</f>
        <v/>
      </c>
      <c r="F28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8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8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84" s="17" t="str">
        <f ca="1">IF(לוח_זמנים_לתשלומים[[#This Row],[מס'' תשלום]]&lt;&gt;"",לוח_זמנים_לתשלומים[[#This Row],[יתרת פתיחה]]*(InterestRate/PaymentsPerYear),"")</f>
        <v/>
      </c>
      <c r="J28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8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85" spans="1:11" x14ac:dyDescent="0.25">
      <c r="A285" s="1"/>
      <c r="B28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8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8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85" s="17" t="str">
        <f ca="1">IF(לוח_זמנים_לתשלומים[[#This Row],[מס'' תשלום]]&lt;&gt;"",תשלוםמתוכנן,"")</f>
        <v/>
      </c>
      <c r="F28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8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8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85" s="17" t="str">
        <f ca="1">IF(לוח_זמנים_לתשלומים[[#This Row],[מס'' תשלום]]&lt;&gt;"",לוח_זמנים_לתשלומים[[#This Row],[יתרת פתיחה]]*(InterestRate/PaymentsPerYear),"")</f>
        <v/>
      </c>
      <c r="J28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8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86" spans="1:11" x14ac:dyDescent="0.25">
      <c r="A286" s="1"/>
      <c r="B28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8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8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86" s="17" t="str">
        <f ca="1">IF(לוח_זמנים_לתשלומים[[#This Row],[מס'' תשלום]]&lt;&gt;"",תשלוםמתוכנן,"")</f>
        <v/>
      </c>
      <c r="F28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8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8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86" s="17" t="str">
        <f ca="1">IF(לוח_זמנים_לתשלומים[[#This Row],[מס'' תשלום]]&lt;&gt;"",לוח_זמנים_לתשלומים[[#This Row],[יתרת פתיחה]]*(InterestRate/PaymentsPerYear),"")</f>
        <v/>
      </c>
      <c r="J28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8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87" spans="1:11" x14ac:dyDescent="0.25">
      <c r="A287" s="1"/>
      <c r="B28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8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8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87" s="17" t="str">
        <f ca="1">IF(לוח_זמנים_לתשלומים[[#This Row],[מס'' תשלום]]&lt;&gt;"",תשלוםמתוכנן,"")</f>
        <v/>
      </c>
      <c r="F28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8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8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87" s="17" t="str">
        <f ca="1">IF(לוח_זמנים_לתשלומים[[#This Row],[מס'' תשלום]]&lt;&gt;"",לוח_זמנים_לתשלומים[[#This Row],[יתרת פתיחה]]*(InterestRate/PaymentsPerYear),"")</f>
        <v/>
      </c>
      <c r="J28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8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88" spans="1:11" x14ac:dyDescent="0.25">
      <c r="A288" s="1"/>
      <c r="B28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8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8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88" s="17" t="str">
        <f ca="1">IF(לוח_זמנים_לתשלומים[[#This Row],[מס'' תשלום]]&lt;&gt;"",תשלוםמתוכנן,"")</f>
        <v/>
      </c>
      <c r="F28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8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8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88" s="17" t="str">
        <f ca="1">IF(לוח_זמנים_לתשלומים[[#This Row],[מס'' תשלום]]&lt;&gt;"",לוח_זמנים_לתשלומים[[#This Row],[יתרת פתיחה]]*(InterestRate/PaymentsPerYear),"")</f>
        <v/>
      </c>
      <c r="J28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8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89" spans="1:11" x14ac:dyDescent="0.25">
      <c r="A289" s="1"/>
      <c r="B28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8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8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89" s="17" t="str">
        <f ca="1">IF(לוח_זמנים_לתשלומים[[#This Row],[מס'' תשלום]]&lt;&gt;"",תשלוםמתוכנן,"")</f>
        <v/>
      </c>
      <c r="F28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8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8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89" s="17" t="str">
        <f ca="1">IF(לוח_זמנים_לתשלומים[[#This Row],[מס'' תשלום]]&lt;&gt;"",לוח_זמנים_לתשלומים[[#This Row],[יתרת פתיחה]]*(InterestRate/PaymentsPerYear),"")</f>
        <v/>
      </c>
      <c r="J28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8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90" spans="1:11" x14ac:dyDescent="0.25">
      <c r="A290" s="1"/>
      <c r="B29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9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9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90" s="17" t="str">
        <f ca="1">IF(לוח_זמנים_לתשלומים[[#This Row],[מס'' תשלום]]&lt;&gt;"",תשלוםמתוכנן,"")</f>
        <v/>
      </c>
      <c r="F29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9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9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90" s="17" t="str">
        <f ca="1">IF(לוח_זמנים_לתשלומים[[#This Row],[מס'' תשלום]]&lt;&gt;"",לוח_זמנים_לתשלומים[[#This Row],[יתרת פתיחה]]*(InterestRate/PaymentsPerYear),"")</f>
        <v/>
      </c>
      <c r="J29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9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91" spans="1:11" x14ac:dyDescent="0.25">
      <c r="A291" s="1"/>
      <c r="B29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9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9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91" s="17" t="str">
        <f ca="1">IF(לוח_זמנים_לתשלומים[[#This Row],[מס'' תשלום]]&lt;&gt;"",תשלוםמתוכנן,"")</f>
        <v/>
      </c>
      <c r="F29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9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9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91" s="17" t="str">
        <f ca="1">IF(לוח_זמנים_לתשלומים[[#This Row],[מס'' תשלום]]&lt;&gt;"",לוח_זמנים_לתשלומים[[#This Row],[יתרת פתיחה]]*(InterestRate/PaymentsPerYear),"")</f>
        <v/>
      </c>
      <c r="J29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9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92" spans="1:11" x14ac:dyDescent="0.25">
      <c r="A292" s="1"/>
      <c r="B29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9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9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92" s="17" t="str">
        <f ca="1">IF(לוח_זמנים_לתשלומים[[#This Row],[מס'' תשלום]]&lt;&gt;"",תשלוםמתוכנן,"")</f>
        <v/>
      </c>
      <c r="F29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9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9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92" s="17" t="str">
        <f ca="1">IF(לוח_זמנים_לתשלומים[[#This Row],[מס'' תשלום]]&lt;&gt;"",לוח_זמנים_לתשלומים[[#This Row],[יתרת פתיחה]]*(InterestRate/PaymentsPerYear),"")</f>
        <v/>
      </c>
      <c r="J29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9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93" spans="1:11" x14ac:dyDescent="0.25">
      <c r="A293" s="1"/>
      <c r="B29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9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9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93" s="17" t="str">
        <f ca="1">IF(לוח_זמנים_לתשלומים[[#This Row],[מס'' תשלום]]&lt;&gt;"",תשלוםמתוכנן,"")</f>
        <v/>
      </c>
      <c r="F29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9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9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93" s="17" t="str">
        <f ca="1">IF(לוח_זמנים_לתשלומים[[#This Row],[מס'' תשלום]]&lt;&gt;"",לוח_זמנים_לתשלומים[[#This Row],[יתרת פתיחה]]*(InterestRate/PaymentsPerYear),"")</f>
        <v/>
      </c>
      <c r="J29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9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94" spans="1:11" x14ac:dyDescent="0.25">
      <c r="A294" s="1"/>
      <c r="B29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9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9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94" s="17" t="str">
        <f ca="1">IF(לוח_זמנים_לתשלומים[[#This Row],[מס'' תשלום]]&lt;&gt;"",תשלוםמתוכנן,"")</f>
        <v/>
      </c>
      <c r="F29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9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9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94" s="17" t="str">
        <f ca="1">IF(לוח_זמנים_לתשלומים[[#This Row],[מס'' תשלום]]&lt;&gt;"",לוח_זמנים_לתשלומים[[#This Row],[יתרת פתיחה]]*(InterestRate/PaymentsPerYear),"")</f>
        <v/>
      </c>
      <c r="J29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9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95" spans="1:11" x14ac:dyDescent="0.25">
      <c r="A295" s="1"/>
      <c r="B29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9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9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95" s="17" t="str">
        <f ca="1">IF(לוח_זמנים_לתשלומים[[#This Row],[מס'' תשלום]]&lt;&gt;"",תשלוםמתוכנן,"")</f>
        <v/>
      </c>
      <c r="F29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9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9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95" s="17" t="str">
        <f ca="1">IF(לוח_זמנים_לתשלומים[[#This Row],[מס'' תשלום]]&lt;&gt;"",לוח_זמנים_לתשלומים[[#This Row],[יתרת פתיחה]]*(InterestRate/PaymentsPerYear),"")</f>
        <v/>
      </c>
      <c r="J29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9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96" spans="1:11" x14ac:dyDescent="0.25">
      <c r="A296" s="1"/>
      <c r="B29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9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9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96" s="17" t="str">
        <f ca="1">IF(לוח_זמנים_לתשלומים[[#This Row],[מס'' תשלום]]&lt;&gt;"",תשלוםמתוכנן,"")</f>
        <v/>
      </c>
      <c r="F29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9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9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96" s="17" t="str">
        <f ca="1">IF(לוח_זמנים_לתשלומים[[#This Row],[מס'' תשלום]]&lt;&gt;"",לוח_זמנים_לתשלומים[[#This Row],[יתרת פתיחה]]*(InterestRate/PaymentsPerYear),"")</f>
        <v/>
      </c>
      <c r="J29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9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97" spans="1:11" x14ac:dyDescent="0.25">
      <c r="A297" s="1"/>
      <c r="B29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9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9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97" s="17" t="str">
        <f ca="1">IF(לוח_זמנים_לתשלומים[[#This Row],[מס'' תשלום]]&lt;&gt;"",תשלוםמתוכנן,"")</f>
        <v/>
      </c>
      <c r="F29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9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9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97" s="17" t="str">
        <f ca="1">IF(לוח_זמנים_לתשלומים[[#This Row],[מס'' תשלום]]&lt;&gt;"",לוח_זמנים_לתשלומים[[#This Row],[יתרת פתיחה]]*(InterestRate/PaymentsPerYear),"")</f>
        <v/>
      </c>
      <c r="J29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9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98" spans="1:11" x14ac:dyDescent="0.25">
      <c r="A298" s="1"/>
      <c r="B29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9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9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98" s="17" t="str">
        <f ca="1">IF(לוח_זמנים_לתשלומים[[#This Row],[מס'' תשלום]]&lt;&gt;"",תשלוםמתוכנן,"")</f>
        <v/>
      </c>
      <c r="F29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9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9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98" s="17" t="str">
        <f ca="1">IF(לוח_זמנים_לתשלומים[[#This Row],[מס'' תשלום]]&lt;&gt;"",לוח_זמנים_לתשלומים[[#This Row],[יתרת פתיחה]]*(InterestRate/PaymentsPerYear),"")</f>
        <v/>
      </c>
      <c r="J29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9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299" spans="1:11" x14ac:dyDescent="0.25">
      <c r="A299" s="1"/>
      <c r="B29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29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29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299" s="17" t="str">
        <f ca="1">IF(לוח_זמנים_לתשלומים[[#This Row],[מס'' תשלום]]&lt;&gt;"",תשלוםמתוכנן,"")</f>
        <v/>
      </c>
      <c r="F29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29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29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299" s="17" t="str">
        <f ca="1">IF(לוח_זמנים_לתשלומים[[#This Row],[מס'' תשלום]]&lt;&gt;"",לוח_זמנים_לתשלומים[[#This Row],[יתרת פתיחה]]*(InterestRate/PaymentsPerYear),"")</f>
        <v/>
      </c>
      <c r="J29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29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00" spans="1:11" x14ac:dyDescent="0.25">
      <c r="A300" s="1"/>
      <c r="B30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0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0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00" s="17" t="str">
        <f ca="1">IF(לוח_זמנים_לתשלומים[[#This Row],[מס'' תשלום]]&lt;&gt;"",תשלוםמתוכנן,"")</f>
        <v/>
      </c>
      <c r="F30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0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0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00" s="17" t="str">
        <f ca="1">IF(לוח_זמנים_לתשלומים[[#This Row],[מס'' תשלום]]&lt;&gt;"",לוח_זמנים_לתשלומים[[#This Row],[יתרת פתיחה]]*(InterestRate/PaymentsPerYear),"")</f>
        <v/>
      </c>
      <c r="J30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0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01" spans="1:11" x14ac:dyDescent="0.25">
      <c r="A301" s="1"/>
      <c r="B30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0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0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01" s="17" t="str">
        <f ca="1">IF(לוח_זמנים_לתשלומים[[#This Row],[מס'' תשלום]]&lt;&gt;"",תשלוםמתוכנן,"")</f>
        <v/>
      </c>
      <c r="F30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0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0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01" s="17" t="str">
        <f ca="1">IF(לוח_זמנים_לתשלומים[[#This Row],[מס'' תשלום]]&lt;&gt;"",לוח_זמנים_לתשלומים[[#This Row],[יתרת פתיחה]]*(InterestRate/PaymentsPerYear),"")</f>
        <v/>
      </c>
      <c r="J30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0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02" spans="1:11" x14ac:dyDescent="0.25">
      <c r="A302" s="1"/>
      <c r="B30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0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0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02" s="17" t="str">
        <f ca="1">IF(לוח_זמנים_לתשלומים[[#This Row],[מס'' תשלום]]&lt;&gt;"",תשלוםמתוכנן,"")</f>
        <v/>
      </c>
      <c r="F30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0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0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02" s="17" t="str">
        <f ca="1">IF(לוח_זמנים_לתשלומים[[#This Row],[מס'' תשלום]]&lt;&gt;"",לוח_זמנים_לתשלומים[[#This Row],[יתרת פתיחה]]*(InterestRate/PaymentsPerYear),"")</f>
        <v/>
      </c>
      <c r="J30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0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03" spans="1:11" x14ac:dyDescent="0.25">
      <c r="A303" s="1"/>
      <c r="B30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0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0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03" s="17" t="str">
        <f ca="1">IF(לוח_זמנים_לתשלומים[[#This Row],[מס'' תשלום]]&lt;&gt;"",תשלוםמתוכנן,"")</f>
        <v/>
      </c>
      <c r="F30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0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0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03" s="17" t="str">
        <f ca="1">IF(לוח_זמנים_לתשלומים[[#This Row],[מס'' תשלום]]&lt;&gt;"",לוח_זמנים_לתשלומים[[#This Row],[יתרת פתיחה]]*(InterestRate/PaymentsPerYear),"")</f>
        <v/>
      </c>
      <c r="J30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0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04" spans="1:11" x14ac:dyDescent="0.25">
      <c r="A304" s="1"/>
      <c r="B30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0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0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04" s="17" t="str">
        <f ca="1">IF(לוח_זמנים_לתשלומים[[#This Row],[מס'' תשלום]]&lt;&gt;"",תשלוםמתוכנן,"")</f>
        <v/>
      </c>
      <c r="F30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0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0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04" s="17" t="str">
        <f ca="1">IF(לוח_זמנים_לתשלומים[[#This Row],[מס'' תשלום]]&lt;&gt;"",לוח_זמנים_לתשלומים[[#This Row],[יתרת פתיחה]]*(InterestRate/PaymentsPerYear),"")</f>
        <v/>
      </c>
      <c r="J30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0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05" spans="1:11" x14ac:dyDescent="0.25">
      <c r="A305" s="1"/>
      <c r="B30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0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0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05" s="17" t="str">
        <f ca="1">IF(לוח_זמנים_לתשלומים[[#This Row],[מס'' תשלום]]&lt;&gt;"",תשלוםמתוכנן,"")</f>
        <v/>
      </c>
      <c r="F30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0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0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05" s="17" t="str">
        <f ca="1">IF(לוח_זמנים_לתשלומים[[#This Row],[מס'' תשלום]]&lt;&gt;"",לוח_זמנים_לתשלומים[[#This Row],[יתרת פתיחה]]*(InterestRate/PaymentsPerYear),"")</f>
        <v/>
      </c>
      <c r="J30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0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06" spans="1:11" x14ac:dyDescent="0.25">
      <c r="A306" s="1"/>
      <c r="B30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0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0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06" s="17" t="str">
        <f ca="1">IF(לוח_זמנים_לתשלומים[[#This Row],[מס'' תשלום]]&lt;&gt;"",תשלוםמתוכנן,"")</f>
        <v/>
      </c>
      <c r="F30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0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0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06" s="17" t="str">
        <f ca="1">IF(לוח_זמנים_לתשלומים[[#This Row],[מס'' תשלום]]&lt;&gt;"",לוח_זמנים_לתשלומים[[#This Row],[יתרת פתיחה]]*(InterestRate/PaymentsPerYear),"")</f>
        <v/>
      </c>
      <c r="J30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0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07" spans="1:11" x14ac:dyDescent="0.25">
      <c r="A307" s="1"/>
      <c r="B30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0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0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07" s="17" t="str">
        <f ca="1">IF(לוח_זמנים_לתשלומים[[#This Row],[מס'' תשלום]]&lt;&gt;"",תשלוםמתוכנן,"")</f>
        <v/>
      </c>
      <c r="F30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0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0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07" s="17" t="str">
        <f ca="1">IF(לוח_זמנים_לתשלומים[[#This Row],[מס'' תשלום]]&lt;&gt;"",לוח_זמנים_לתשלומים[[#This Row],[יתרת פתיחה]]*(InterestRate/PaymentsPerYear),"")</f>
        <v/>
      </c>
      <c r="J30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0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08" spans="1:11" x14ac:dyDescent="0.25">
      <c r="A308" s="1"/>
      <c r="B30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0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0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08" s="17" t="str">
        <f ca="1">IF(לוח_זמנים_לתשלומים[[#This Row],[מס'' תשלום]]&lt;&gt;"",תשלוםמתוכנן,"")</f>
        <v/>
      </c>
      <c r="F30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0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0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08" s="17" t="str">
        <f ca="1">IF(לוח_זמנים_לתשלומים[[#This Row],[מס'' תשלום]]&lt;&gt;"",לוח_זמנים_לתשלומים[[#This Row],[יתרת פתיחה]]*(InterestRate/PaymentsPerYear),"")</f>
        <v/>
      </c>
      <c r="J30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0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09" spans="1:11" x14ac:dyDescent="0.25">
      <c r="A309" s="1"/>
      <c r="B30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0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0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09" s="17" t="str">
        <f ca="1">IF(לוח_זמנים_לתשלומים[[#This Row],[מס'' תשלום]]&lt;&gt;"",תשלוםמתוכנן,"")</f>
        <v/>
      </c>
      <c r="F30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0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0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09" s="17" t="str">
        <f ca="1">IF(לוח_זמנים_לתשלומים[[#This Row],[מס'' תשלום]]&lt;&gt;"",לוח_זמנים_לתשלומים[[#This Row],[יתרת פתיחה]]*(InterestRate/PaymentsPerYear),"")</f>
        <v/>
      </c>
      <c r="J30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0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10" spans="1:11" x14ac:dyDescent="0.25">
      <c r="A310" s="1"/>
      <c r="B31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1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1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10" s="17" t="str">
        <f ca="1">IF(לוח_זמנים_לתשלומים[[#This Row],[מס'' תשלום]]&lt;&gt;"",תשלוםמתוכנן,"")</f>
        <v/>
      </c>
      <c r="F31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1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1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10" s="17" t="str">
        <f ca="1">IF(לוח_זמנים_לתשלומים[[#This Row],[מס'' תשלום]]&lt;&gt;"",לוח_זמנים_לתשלומים[[#This Row],[יתרת פתיחה]]*(InterestRate/PaymentsPerYear),"")</f>
        <v/>
      </c>
      <c r="J31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1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11" spans="1:11" x14ac:dyDescent="0.25">
      <c r="A311" s="1"/>
      <c r="B31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1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1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11" s="17" t="str">
        <f ca="1">IF(לוח_זמנים_לתשלומים[[#This Row],[מס'' תשלום]]&lt;&gt;"",תשלוםמתוכנן,"")</f>
        <v/>
      </c>
      <c r="F31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1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1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11" s="17" t="str">
        <f ca="1">IF(לוח_זמנים_לתשלומים[[#This Row],[מס'' תשלום]]&lt;&gt;"",לוח_זמנים_לתשלומים[[#This Row],[יתרת פתיחה]]*(InterestRate/PaymentsPerYear),"")</f>
        <v/>
      </c>
      <c r="J31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1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12" spans="1:11" x14ac:dyDescent="0.25">
      <c r="A312" s="1"/>
      <c r="B31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1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1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12" s="17" t="str">
        <f ca="1">IF(לוח_זמנים_לתשלומים[[#This Row],[מס'' תשלום]]&lt;&gt;"",תשלוםמתוכנן,"")</f>
        <v/>
      </c>
      <c r="F31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1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1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12" s="17" t="str">
        <f ca="1">IF(לוח_זמנים_לתשלומים[[#This Row],[מס'' תשלום]]&lt;&gt;"",לוח_זמנים_לתשלומים[[#This Row],[יתרת פתיחה]]*(InterestRate/PaymentsPerYear),"")</f>
        <v/>
      </c>
      <c r="J31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1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13" spans="1:11" x14ac:dyDescent="0.25">
      <c r="A313" s="1"/>
      <c r="B31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1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1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13" s="17" t="str">
        <f ca="1">IF(לוח_זמנים_לתשלומים[[#This Row],[מס'' תשלום]]&lt;&gt;"",תשלוםמתוכנן,"")</f>
        <v/>
      </c>
      <c r="F31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1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1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13" s="17" t="str">
        <f ca="1">IF(לוח_זמנים_לתשלומים[[#This Row],[מס'' תשלום]]&lt;&gt;"",לוח_זמנים_לתשלומים[[#This Row],[יתרת פתיחה]]*(InterestRate/PaymentsPerYear),"")</f>
        <v/>
      </c>
      <c r="J31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1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14" spans="1:11" x14ac:dyDescent="0.25">
      <c r="A314" s="1"/>
      <c r="B31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1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1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14" s="17" t="str">
        <f ca="1">IF(לוח_זמנים_לתשלומים[[#This Row],[מס'' תשלום]]&lt;&gt;"",תשלוםמתוכנן,"")</f>
        <v/>
      </c>
      <c r="F31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1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1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14" s="17" t="str">
        <f ca="1">IF(לוח_זמנים_לתשלומים[[#This Row],[מס'' תשלום]]&lt;&gt;"",לוח_זמנים_לתשלומים[[#This Row],[יתרת פתיחה]]*(InterestRate/PaymentsPerYear),"")</f>
        <v/>
      </c>
      <c r="J31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1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15" spans="1:11" x14ac:dyDescent="0.25">
      <c r="A315" s="1"/>
      <c r="B31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1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1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15" s="17" t="str">
        <f ca="1">IF(לוח_זמנים_לתשלומים[[#This Row],[מס'' תשלום]]&lt;&gt;"",תשלוםמתוכנן,"")</f>
        <v/>
      </c>
      <c r="F31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1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1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15" s="17" t="str">
        <f ca="1">IF(לוח_זמנים_לתשלומים[[#This Row],[מס'' תשלום]]&lt;&gt;"",לוח_זמנים_לתשלומים[[#This Row],[יתרת פתיחה]]*(InterestRate/PaymentsPerYear),"")</f>
        <v/>
      </c>
      <c r="J31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1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16" spans="1:11" x14ac:dyDescent="0.25">
      <c r="A316" s="1"/>
      <c r="B31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1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1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16" s="17" t="str">
        <f ca="1">IF(לוח_זמנים_לתשלומים[[#This Row],[מס'' תשלום]]&lt;&gt;"",תשלוםמתוכנן,"")</f>
        <v/>
      </c>
      <c r="F31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1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1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16" s="17" t="str">
        <f ca="1">IF(לוח_זמנים_לתשלומים[[#This Row],[מס'' תשלום]]&lt;&gt;"",לוח_זמנים_לתשלומים[[#This Row],[יתרת פתיחה]]*(InterestRate/PaymentsPerYear),"")</f>
        <v/>
      </c>
      <c r="J31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1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17" spans="1:11" x14ac:dyDescent="0.25">
      <c r="A317" s="1"/>
      <c r="B31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1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1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17" s="17" t="str">
        <f ca="1">IF(לוח_זמנים_לתשלומים[[#This Row],[מס'' תשלום]]&lt;&gt;"",תשלוםמתוכנן,"")</f>
        <v/>
      </c>
      <c r="F31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1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1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17" s="17" t="str">
        <f ca="1">IF(לוח_זמנים_לתשלומים[[#This Row],[מס'' תשלום]]&lt;&gt;"",לוח_זמנים_לתשלומים[[#This Row],[יתרת פתיחה]]*(InterestRate/PaymentsPerYear),"")</f>
        <v/>
      </c>
      <c r="J31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1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18" spans="1:11" x14ac:dyDescent="0.25">
      <c r="A318" s="1"/>
      <c r="B31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1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1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18" s="17" t="str">
        <f ca="1">IF(לוח_זמנים_לתשלומים[[#This Row],[מס'' תשלום]]&lt;&gt;"",תשלוםמתוכנן,"")</f>
        <v/>
      </c>
      <c r="F31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1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1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18" s="17" t="str">
        <f ca="1">IF(לוח_זמנים_לתשלומים[[#This Row],[מס'' תשלום]]&lt;&gt;"",לוח_זמנים_לתשלומים[[#This Row],[יתרת פתיחה]]*(InterestRate/PaymentsPerYear),"")</f>
        <v/>
      </c>
      <c r="J31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1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19" spans="1:11" x14ac:dyDescent="0.25">
      <c r="A319" s="1"/>
      <c r="B31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1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1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19" s="17" t="str">
        <f ca="1">IF(לוח_זמנים_לתשלומים[[#This Row],[מס'' תשלום]]&lt;&gt;"",תשלוםמתוכנן,"")</f>
        <v/>
      </c>
      <c r="F31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1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1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19" s="17" t="str">
        <f ca="1">IF(לוח_זמנים_לתשלומים[[#This Row],[מס'' תשלום]]&lt;&gt;"",לוח_זמנים_לתשלומים[[#This Row],[יתרת פתיחה]]*(InterestRate/PaymentsPerYear),"")</f>
        <v/>
      </c>
      <c r="J31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1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20" spans="1:11" x14ac:dyDescent="0.25">
      <c r="A320" s="1"/>
      <c r="B32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2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2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20" s="17" t="str">
        <f ca="1">IF(לוח_זמנים_לתשלומים[[#This Row],[מס'' תשלום]]&lt;&gt;"",תשלוםמתוכנן,"")</f>
        <v/>
      </c>
      <c r="F32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2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2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20" s="17" t="str">
        <f ca="1">IF(לוח_זמנים_לתשלומים[[#This Row],[מס'' תשלום]]&lt;&gt;"",לוח_זמנים_לתשלומים[[#This Row],[יתרת פתיחה]]*(InterestRate/PaymentsPerYear),"")</f>
        <v/>
      </c>
      <c r="J32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2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21" spans="1:11" x14ac:dyDescent="0.25">
      <c r="A321" s="1"/>
      <c r="B32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2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2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21" s="17" t="str">
        <f ca="1">IF(לוח_זמנים_לתשלומים[[#This Row],[מס'' תשלום]]&lt;&gt;"",תשלוםמתוכנן,"")</f>
        <v/>
      </c>
      <c r="F32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2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2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21" s="17" t="str">
        <f ca="1">IF(לוח_זמנים_לתשלומים[[#This Row],[מס'' תשלום]]&lt;&gt;"",לוח_זמנים_לתשלומים[[#This Row],[יתרת פתיחה]]*(InterestRate/PaymentsPerYear),"")</f>
        <v/>
      </c>
      <c r="J32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2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22" spans="1:11" x14ac:dyDescent="0.25">
      <c r="A322" s="1"/>
      <c r="B32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2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2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22" s="17" t="str">
        <f ca="1">IF(לוח_זמנים_לתשלומים[[#This Row],[מס'' תשלום]]&lt;&gt;"",תשלוםמתוכנן,"")</f>
        <v/>
      </c>
      <c r="F32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2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2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22" s="17" t="str">
        <f ca="1">IF(לוח_זמנים_לתשלומים[[#This Row],[מס'' תשלום]]&lt;&gt;"",לוח_זמנים_לתשלומים[[#This Row],[יתרת פתיחה]]*(InterestRate/PaymentsPerYear),"")</f>
        <v/>
      </c>
      <c r="J32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2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23" spans="1:11" x14ac:dyDescent="0.25">
      <c r="A323" s="1"/>
      <c r="B32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2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2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23" s="17" t="str">
        <f ca="1">IF(לוח_זמנים_לתשלומים[[#This Row],[מס'' תשלום]]&lt;&gt;"",תשלוםמתוכנן,"")</f>
        <v/>
      </c>
      <c r="F32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2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2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23" s="17" t="str">
        <f ca="1">IF(לוח_זמנים_לתשלומים[[#This Row],[מס'' תשלום]]&lt;&gt;"",לוח_זמנים_לתשלומים[[#This Row],[יתרת פתיחה]]*(InterestRate/PaymentsPerYear),"")</f>
        <v/>
      </c>
      <c r="J32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2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24" spans="1:11" x14ac:dyDescent="0.25">
      <c r="A324" s="1"/>
      <c r="B32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2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2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24" s="17" t="str">
        <f ca="1">IF(לוח_זמנים_לתשלומים[[#This Row],[מס'' תשלום]]&lt;&gt;"",תשלוםמתוכנן,"")</f>
        <v/>
      </c>
      <c r="F32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2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2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24" s="17" t="str">
        <f ca="1">IF(לוח_זמנים_לתשלומים[[#This Row],[מס'' תשלום]]&lt;&gt;"",לוח_זמנים_לתשלומים[[#This Row],[יתרת פתיחה]]*(InterestRate/PaymentsPerYear),"")</f>
        <v/>
      </c>
      <c r="J32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2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25" spans="1:11" x14ac:dyDescent="0.25">
      <c r="A325" s="1"/>
      <c r="B32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2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2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25" s="17" t="str">
        <f ca="1">IF(לוח_זמנים_לתשלומים[[#This Row],[מס'' תשלום]]&lt;&gt;"",תשלוםמתוכנן,"")</f>
        <v/>
      </c>
      <c r="F32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2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2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25" s="17" t="str">
        <f ca="1">IF(לוח_זמנים_לתשלומים[[#This Row],[מס'' תשלום]]&lt;&gt;"",לוח_זמנים_לתשלומים[[#This Row],[יתרת פתיחה]]*(InterestRate/PaymentsPerYear),"")</f>
        <v/>
      </c>
      <c r="J32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2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26" spans="1:11" x14ac:dyDescent="0.25">
      <c r="A326" s="1"/>
      <c r="B32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2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2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26" s="17" t="str">
        <f ca="1">IF(לוח_זמנים_לתשלומים[[#This Row],[מס'' תשלום]]&lt;&gt;"",תשלוםמתוכנן,"")</f>
        <v/>
      </c>
      <c r="F32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2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2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26" s="17" t="str">
        <f ca="1">IF(לוח_זמנים_לתשלומים[[#This Row],[מס'' תשלום]]&lt;&gt;"",לוח_זמנים_לתשלומים[[#This Row],[יתרת פתיחה]]*(InterestRate/PaymentsPerYear),"")</f>
        <v/>
      </c>
      <c r="J32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2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27" spans="1:11" x14ac:dyDescent="0.25">
      <c r="A327" s="1"/>
      <c r="B32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2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2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27" s="17" t="str">
        <f ca="1">IF(לוח_זמנים_לתשלומים[[#This Row],[מס'' תשלום]]&lt;&gt;"",תשלוםמתוכנן,"")</f>
        <v/>
      </c>
      <c r="F32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2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2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27" s="17" t="str">
        <f ca="1">IF(לוח_זמנים_לתשלומים[[#This Row],[מס'' תשלום]]&lt;&gt;"",לוח_זמנים_לתשלומים[[#This Row],[יתרת פתיחה]]*(InterestRate/PaymentsPerYear),"")</f>
        <v/>
      </c>
      <c r="J32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2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28" spans="1:11" x14ac:dyDescent="0.25">
      <c r="A328" s="1"/>
      <c r="B32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2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2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28" s="17" t="str">
        <f ca="1">IF(לוח_זמנים_לתשלומים[[#This Row],[מס'' תשלום]]&lt;&gt;"",תשלוםמתוכנן,"")</f>
        <v/>
      </c>
      <c r="F32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2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2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28" s="17" t="str">
        <f ca="1">IF(לוח_זמנים_לתשלומים[[#This Row],[מס'' תשלום]]&lt;&gt;"",לוח_זמנים_לתשלומים[[#This Row],[יתרת פתיחה]]*(InterestRate/PaymentsPerYear),"")</f>
        <v/>
      </c>
      <c r="J32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2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29" spans="1:11" x14ac:dyDescent="0.25">
      <c r="A329" s="1"/>
      <c r="B32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2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2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29" s="17" t="str">
        <f ca="1">IF(לוח_זמנים_לתשלומים[[#This Row],[מס'' תשלום]]&lt;&gt;"",תשלוםמתוכנן,"")</f>
        <v/>
      </c>
      <c r="F32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2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2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29" s="17" t="str">
        <f ca="1">IF(לוח_זמנים_לתשלומים[[#This Row],[מס'' תשלום]]&lt;&gt;"",לוח_זמנים_לתשלומים[[#This Row],[יתרת פתיחה]]*(InterestRate/PaymentsPerYear),"")</f>
        <v/>
      </c>
      <c r="J32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2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30" spans="1:11" x14ac:dyDescent="0.25">
      <c r="A330" s="1"/>
      <c r="B33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3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3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30" s="17" t="str">
        <f ca="1">IF(לוח_זמנים_לתשלומים[[#This Row],[מס'' תשלום]]&lt;&gt;"",תשלוםמתוכנן,"")</f>
        <v/>
      </c>
      <c r="F33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3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3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30" s="17" t="str">
        <f ca="1">IF(לוח_זמנים_לתשלומים[[#This Row],[מס'' תשלום]]&lt;&gt;"",לוח_זמנים_לתשלומים[[#This Row],[יתרת פתיחה]]*(InterestRate/PaymentsPerYear),"")</f>
        <v/>
      </c>
      <c r="J33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3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31" spans="1:11" x14ac:dyDescent="0.25">
      <c r="A331" s="1"/>
      <c r="B33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3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3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31" s="17" t="str">
        <f ca="1">IF(לוח_זמנים_לתשלומים[[#This Row],[מס'' תשלום]]&lt;&gt;"",תשלוםמתוכנן,"")</f>
        <v/>
      </c>
      <c r="F33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3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3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31" s="17" t="str">
        <f ca="1">IF(לוח_זמנים_לתשלומים[[#This Row],[מס'' תשלום]]&lt;&gt;"",לוח_זמנים_לתשלומים[[#This Row],[יתרת פתיחה]]*(InterestRate/PaymentsPerYear),"")</f>
        <v/>
      </c>
      <c r="J33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3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32" spans="1:11" x14ac:dyDescent="0.25">
      <c r="A332" s="1"/>
      <c r="B33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3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3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32" s="17" t="str">
        <f ca="1">IF(לוח_זמנים_לתשלומים[[#This Row],[מס'' תשלום]]&lt;&gt;"",תשלוםמתוכנן,"")</f>
        <v/>
      </c>
      <c r="F33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3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3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32" s="17" t="str">
        <f ca="1">IF(לוח_זמנים_לתשלומים[[#This Row],[מס'' תשלום]]&lt;&gt;"",לוח_זמנים_לתשלומים[[#This Row],[יתרת פתיחה]]*(InterestRate/PaymentsPerYear),"")</f>
        <v/>
      </c>
      <c r="J33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3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33" spans="1:11" x14ac:dyDescent="0.25">
      <c r="A333" s="1"/>
      <c r="B33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3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3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33" s="17" t="str">
        <f ca="1">IF(לוח_זמנים_לתשלומים[[#This Row],[מס'' תשלום]]&lt;&gt;"",תשלוםמתוכנן,"")</f>
        <v/>
      </c>
      <c r="F33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3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3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33" s="17" t="str">
        <f ca="1">IF(לוח_זמנים_לתשלומים[[#This Row],[מס'' תשלום]]&lt;&gt;"",לוח_זמנים_לתשלומים[[#This Row],[יתרת פתיחה]]*(InterestRate/PaymentsPerYear),"")</f>
        <v/>
      </c>
      <c r="J33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3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34" spans="1:11" x14ac:dyDescent="0.25">
      <c r="A334" s="1"/>
      <c r="B33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3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3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34" s="17" t="str">
        <f ca="1">IF(לוח_זמנים_לתשלומים[[#This Row],[מס'' תשלום]]&lt;&gt;"",תשלוםמתוכנן,"")</f>
        <v/>
      </c>
      <c r="F33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3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3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34" s="17" t="str">
        <f ca="1">IF(לוח_זמנים_לתשלומים[[#This Row],[מס'' תשלום]]&lt;&gt;"",לוח_זמנים_לתשלומים[[#This Row],[יתרת פתיחה]]*(InterestRate/PaymentsPerYear),"")</f>
        <v/>
      </c>
      <c r="J33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3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35" spans="1:11" x14ac:dyDescent="0.25">
      <c r="A335" s="1"/>
      <c r="B33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3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3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35" s="17" t="str">
        <f ca="1">IF(לוח_זמנים_לתשלומים[[#This Row],[מס'' תשלום]]&lt;&gt;"",תשלוםמתוכנן,"")</f>
        <v/>
      </c>
      <c r="F33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3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3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35" s="17" t="str">
        <f ca="1">IF(לוח_זמנים_לתשלומים[[#This Row],[מס'' תשלום]]&lt;&gt;"",לוח_זמנים_לתשלומים[[#This Row],[יתרת פתיחה]]*(InterestRate/PaymentsPerYear),"")</f>
        <v/>
      </c>
      <c r="J33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3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36" spans="1:11" x14ac:dyDescent="0.25">
      <c r="A336" s="1"/>
      <c r="B33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3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3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36" s="17" t="str">
        <f ca="1">IF(לוח_זמנים_לתשלומים[[#This Row],[מס'' תשלום]]&lt;&gt;"",תשלוםמתוכנן,"")</f>
        <v/>
      </c>
      <c r="F33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3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3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36" s="17" t="str">
        <f ca="1">IF(לוח_זמנים_לתשלומים[[#This Row],[מס'' תשלום]]&lt;&gt;"",לוח_זמנים_לתשלומים[[#This Row],[יתרת פתיחה]]*(InterestRate/PaymentsPerYear),"")</f>
        <v/>
      </c>
      <c r="J33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3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37" spans="1:11" x14ac:dyDescent="0.25">
      <c r="A337" s="1"/>
      <c r="B33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3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3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37" s="17" t="str">
        <f ca="1">IF(לוח_זמנים_לתשלומים[[#This Row],[מס'' תשלום]]&lt;&gt;"",תשלוםמתוכנן,"")</f>
        <v/>
      </c>
      <c r="F33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3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3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37" s="17" t="str">
        <f ca="1">IF(לוח_זמנים_לתשלומים[[#This Row],[מס'' תשלום]]&lt;&gt;"",לוח_זמנים_לתשלומים[[#This Row],[יתרת פתיחה]]*(InterestRate/PaymentsPerYear),"")</f>
        <v/>
      </c>
      <c r="J33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3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38" spans="1:11" x14ac:dyDescent="0.25">
      <c r="A338" s="1"/>
      <c r="B33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3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3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38" s="17" t="str">
        <f ca="1">IF(לוח_זמנים_לתשלומים[[#This Row],[מס'' תשלום]]&lt;&gt;"",תשלוםמתוכנן,"")</f>
        <v/>
      </c>
      <c r="F33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3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3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38" s="17" t="str">
        <f ca="1">IF(לוח_זמנים_לתשלומים[[#This Row],[מס'' תשלום]]&lt;&gt;"",לוח_זמנים_לתשלומים[[#This Row],[יתרת פתיחה]]*(InterestRate/PaymentsPerYear),"")</f>
        <v/>
      </c>
      <c r="J33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3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39" spans="1:11" x14ac:dyDescent="0.25">
      <c r="A339" s="1"/>
      <c r="B33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3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3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39" s="17" t="str">
        <f ca="1">IF(לוח_זמנים_לתשלומים[[#This Row],[מס'' תשלום]]&lt;&gt;"",תשלוםמתוכנן,"")</f>
        <v/>
      </c>
      <c r="F33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3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3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39" s="17" t="str">
        <f ca="1">IF(לוח_זמנים_לתשלומים[[#This Row],[מס'' תשלום]]&lt;&gt;"",לוח_זמנים_לתשלומים[[#This Row],[יתרת פתיחה]]*(InterestRate/PaymentsPerYear),"")</f>
        <v/>
      </c>
      <c r="J33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3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40" spans="1:11" x14ac:dyDescent="0.25">
      <c r="A340" s="1"/>
      <c r="B34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4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4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40" s="17" t="str">
        <f ca="1">IF(לוח_זמנים_לתשלומים[[#This Row],[מס'' תשלום]]&lt;&gt;"",תשלוםמתוכנן,"")</f>
        <v/>
      </c>
      <c r="F34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4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4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40" s="17" t="str">
        <f ca="1">IF(לוח_זמנים_לתשלומים[[#This Row],[מס'' תשלום]]&lt;&gt;"",לוח_זמנים_לתשלומים[[#This Row],[יתרת פתיחה]]*(InterestRate/PaymentsPerYear),"")</f>
        <v/>
      </c>
      <c r="J34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4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41" spans="1:11" x14ac:dyDescent="0.25">
      <c r="A341" s="1"/>
      <c r="B34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4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4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41" s="17" t="str">
        <f ca="1">IF(לוח_זמנים_לתשלומים[[#This Row],[מס'' תשלום]]&lt;&gt;"",תשלוםמתוכנן,"")</f>
        <v/>
      </c>
      <c r="F34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4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4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41" s="17" t="str">
        <f ca="1">IF(לוח_זמנים_לתשלומים[[#This Row],[מס'' תשלום]]&lt;&gt;"",לוח_זמנים_לתשלומים[[#This Row],[יתרת פתיחה]]*(InterestRate/PaymentsPerYear),"")</f>
        <v/>
      </c>
      <c r="J34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4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42" spans="1:11" x14ac:dyDescent="0.25">
      <c r="A342" s="1"/>
      <c r="B34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4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4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42" s="17" t="str">
        <f ca="1">IF(לוח_זמנים_לתשלומים[[#This Row],[מס'' תשלום]]&lt;&gt;"",תשלוםמתוכנן,"")</f>
        <v/>
      </c>
      <c r="F34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4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4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42" s="17" t="str">
        <f ca="1">IF(לוח_זמנים_לתשלומים[[#This Row],[מס'' תשלום]]&lt;&gt;"",לוח_זמנים_לתשלומים[[#This Row],[יתרת פתיחה]]*(InterestRate/PaymentsPerYear),"")</f>
        <v/>
      </c>
      <c r="J34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4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43" spans="1:11" x14ac:dyDescent="0.25">
      <c r="A343" s="1"/>
      <c r="B34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4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4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43" s="17" t="str">
        <f ca="1">IF(לוח_זמנים_לתשלומים[[#This Row],[מס'' תשלום]]&lt;&gt;"",תשלוםמתוכנן,"")</f>
        <v/>
      </c>
      <c r="F34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4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4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43" s="17" t="str">
        <f ca="1">IF(לוח_זמנים_לתשלומים[[#This Row],[מס'' תשלום]]&lt;&gt;"",לוח_זמנים_לתשלומים[[#This Row],[יתרת פתיחה]]*(InterestRate/PaymentsPerYear),"")</f>
        <v/>
      </c>
      <c r="J34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4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44" spans="1:11" x14ac:dyDescent="0.25">
      <c r="A344" s="1"/>
      <c r="B34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4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4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44" s="17" t="str">
        <f ca="1">IF(לוח_זמנים_לתשלומים[[#This Row],[מס'' תשלום]]&lt;&gt;"",תשלוםמתוכנן,"")</f>
        <v/>
      </c>
      <c r="F34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4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4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44" s="17" t="str">
        <f ca="1">IF(לוח_זמנים_לתשלומים[[#This Row],[מס'' תשלום]]&lt;&gt;"",לוח_זמנים_לתשלומים[[#This Row],[יתרת פתיחה]]*(InterestRate/PaymentsPerYear),"")</f>
        <v/>
      </c>
      <c r="J34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4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45" spans="1:11" x14ac:dyDescent="0.25">
      <c r="A345" s="1"/>
      <c r="B34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4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4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45" s="17" t="str">
        <f ca="1">IF(לוח_זמנים_לתשלומים[[#This Row],[מס'' תשלום]]&lt;&gt;"",תשלוםמתוכנן,"")</f>
        <v/>
      </c>
      <c r="F34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4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4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45" s="17" t="str">
        <f ca="1">IF(לוח_זמנים_לתשלומים[[#This Row],[מס'' תשלום]]&lt;&gt;"",לוח_זמנים_לתשלומים[[#This Row],[יתרת פתיחה]]*(InterestRate/PaymentsPerYear),"")</f>
        <v/>
      </c>
      <c r="J34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4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46" spans="1:11" x14ac:dyDescent="0.25">
      <c r="A346" s="1"/>
      <c r="B34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4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4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46" s="17" t="str">
        <f ca="1">IF(לוח_זמנים_לתשלומים[[#This Row],[מס'' תשלום]]&lt;&gt;"",תשלוםמתוכנן,"")</f>
        <v/>
      </c>
      <c r="F34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4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4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46" s="17" t="str">
        <f ca="1">IF(לוח_זמנים_לתשלומים[[#This Row],[מס'' תשלום]]&lt;&gt;"",לוח_זמנים_לתשלומים[[#This Row],[יתרת פתיחה]]*(InterestRate/PaymentsPerYear),"")</f>
        <v/>
      </c>
      <c r="J34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4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47" spans="1:11" x14ac:dyDescent="0.25">
      <c r="A347" s="1"/>
      <c r="B34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4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4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47" s="17" t="str">
        <f ca="1">IF(לוח_זמנים_לתשלומים[[#This Row],[מס'' תשלום]]&lt;&gt;"",תשלוםמתוכנן,"")</f>
        <v/>
      </c>
      <c r="F34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4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4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47" s="17" t="str">
        <f ca="1">IF(לוח_זמנים_לתשלומים[[#This Row],[מס'' תשלום]]&lt;&gt;"",לוח_זמנים_לתשלומים[[#This Row],[יתרת פתיחה]]*(InterestRate/PaymentsPerYear),"")</f>
        <v/>
      </c>
      <c r="J34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4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48" spans="1:11" x14ac:dyDescent="0.25">
      <c r="A348" s="1"/>
      <c r="B34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4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4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48" s="17" t="str">
        <f ca="1">IF(לוח_זמנים_לתשלומים[[#This Row],[מס'' תשלום]]&lt;&gt;"",תשלוםמתוכנן,"")</f>
        <v/>
      </c>
      <c r="F34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4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4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48" s="17" t="str">
        <f ca="1">IF(לוח_זמנים_לתשלומים[[#This Row],[מס'' תשלום]]&lt;&gt;"",לוח_זמנים_לתשלומים[[#This Row],[יתרת פתיחה]]*(InterestRate/PaymentsPerYear),"")</f>
        <v/>
      </c>
      <c r="J34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4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49" spans="1:11" x14ac:dyDescent="0.25">
      <c r="A349" s="1"/>
      <c r="B34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4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4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49" s="17" t="str">
        <f ca="1">IF(לוח_זמנים_לתשלומים[[#This Row],[מס'' תשלום]]&lt;&gt;"",תשלוםמתוכנן,"")</f>
        <v/>
      </c>
      <c r="F34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4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4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49" s="17" t="str">
        <f ca="1">IF(לוח_זמנים_לתשלומים[[#This Row],[מס'' תשלום]]&lt;&gt;"",לוח_זמנים_לתשלומים[[#This Row],[יתרת פתיחה]]*(InterestRate/PaymentsPerYear),"")</f>
        <v/>
      </c>
      <c r="J34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4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50" spans="1:11" x14ac:dyDescent="0.25">
      <c r="A350" s="1"/>
      <c r="B35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5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5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50" s="17" t="str">
        <f ca="1">IF(לוח_זמנים_לתשלומים[[#This Row],[מס'' תשלום]]&lt;&gt;"",תשלוםמתוכנן,"")</f>
        <v/>
      </c>
      <c r="F35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5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5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50" s="17" t="str">
        <f ca="1">IF(לוח_זמנים_לתשלומים[[#This Row],[מס'' תשלום]]&lt;&gt;"",לוח_זמנים_לתשלומים[[#This Row],[יתרת פתיחה]]*(InterestRate/PaymentsPerYear),"")</f>
        <v/>
      </c>
      <c r="J35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5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51" spans="1:11" x14ac:dyDescent="0.25">
      <c r="A351" s="1"/>
      <c r="B35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5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5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51" s="17" t="str">
        <f ca="1">IF(לוח_זמנים_לתשלומים[[#This Row],[מס'' תשלום]]&lt;&gt;"",תשלוםמתוכנן,"")</f>
        <v/>
      </c>
      <c r="F35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5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5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51" s="17" t="str">
        <f ca="1">IF(לוח_זמנים_לתשלומים[[#This Row],[מס'' תשלום]]&lt;&gt;"",לוח_זמנים_לתשלומים[[#This Row],[יתרת פתיחה]]*(InterestRate/PaymentsPerYear),"")</f>
        <v/>
      </c>
      <c r="J35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5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52" spans="1:11" x14ac:dyDescent="0.25">
      <c r="A352" s="1"/>
      <c r="B35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5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5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52" s="17" t="str">
        <f ca="1">IF(לוח_זמנים_לתשלומים[[#This Row],[מס'' תשלום]]&lt;&gt;"",תשלוםמתוכנן,"")</f>
        <v/>
      </c>
      <c r="F35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5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5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52" s="17" t="str">
        <f ca="1">IF(לוח_זמנים_לתשלומים[[#This Row],[מס'' תשלום]]&lt;&gt;"",לוח_זמנים_לתשלומים[[#This Row],[יתרת פתיחה]]*(InterestRate/PaymentsPerYear),"")</f>
        <v/>
      </c>
      <c r="J35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5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53" spans="1:11" x14ac:dyDescent="0.25">
      <c r="A353" s="1"/>
      <c r="B35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5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5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53" s="17" t="str">
        <f ca="1">IF(לוח_זמנים_לתשלומים[[#This Row],[מס'' תשלום]]&lt;&gt;"",תשלוםמתוכנן,"")</f>
        <v/>
      </c>
      <c r="F35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5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5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53" s="17" t="str">
        <f ca="1">IF(לוח_זמנים_לתשלומים[[#This Row],[מס'' תשלום]]&lt;&gt;"",לוח_זמנים_לתשלומים[[#This Row],[יתרת פתיחה]]*(InterestRate/PaymentsPerYear),"")</f>
        <v/>
      </c>
      <c r="J35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5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54" spans="1:11" x14ac:dyDescent="0.25">
      <c r="A354" s="1"/>
      <c r="B35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5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5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54" s="17" t="str">
        <f ca="1">IF(לוח_זמנים_לתשלומים[[#This Row],[מס'' תשלום]]&lt;&gt;"",תשלוםמתוכנן,"")</f>
        <v/>
      </c>
      <c r="F35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5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5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54" s="17" t="str">
        <f ca="1">IF(לוח_זמנים_לתשלומים[[#This Row],[מס'' תשלום]]&lt;&gt;"",לוח_זמנים_לתשלומים[[#This Row],[יתרת פתיחה]]*(InterestRate/PaymentsPerYear),"")</f>
        <v/>
      </c>
      <c r="J35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5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55" spans="1:11" x14ac:dyDescent="0.25">
      <c r="A355" s="1"/>
      <c r="B35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5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5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55" s="17" t="str">
        <f ca="1">IF(לוח_זמנים_לתשלומים[[#This Row],[מס'' תשלום]]&lt;&gt;"",תשלוםמתוכנן,"")</f>
        <v/>
      </c>
      <c r="F35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5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5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55" s="17" t="str">
        <f ca="1">IF(לוח_זמנים_לתשלומים[[#This Row],[מס'' תשלום]]&lt;&gt;"",לוח_זמנים_לתשלומים[[#This Row],[יתרת פתיחה]]*(InterestRate/PaymentsPerYear),"")</f>
        <v/>
      </c>
      <c r="J35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5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56" spans="1:11" x14ac:dyDescent="0.25">
      <c r="A356" s="1"/>
      <c r="B35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5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5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56" s="17" t="str">
        <f ca="1">IF(לוח_זמנים_לתשלומים[[#This Row],[מס'' תשלום]]&lt;&gt;"",תשלוםמתוכנן,"")</f>
        <v/>
      </c>
      <c r="F35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5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5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56" s="17" t="str">
        <f ca="1">IF(לוח_זמנים_לתשלומים[[#This Row],[מס'' תשלום]]&lt;&gt;"",לוח_זמנים_לתשלומים[[#This Row],[יתרת פתיחה]]*(InterestRate/PaymentsPerYear),"")</f>
        <v/>
      </c>
      <c r="J35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5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57" spans="1:11" x14ac:dyDescent="0.25">
      <c r="A357" s="1"/>
      <c r="B35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5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5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57" s="17" t="str">
        <f ca="1">IF(לוח_זמנים_לתשלומים[[#This Row],[מס'' תשלום]]&lt;&gt;"",תשלוםמתוכנן,"")</f>
        <v/>
      </c>
      <c r="F35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5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5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57" s="17" t="str">
        <f ca="1">IF(לוח_זמנים_לתשלומים[[#This Row],[מס'' תשלום]]&lt;&gt;"",לוח_זמנים_לתשלומים[[#This Row],[יתרת פתיחה]]*(InterestRate/PaymentsPerYear),"")</f>
        <v/>
      </c>
      <c r="J35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5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58" spans="1:11" x14ac:dyDescent="0.25">
      <c r="A358" s="1"/>
      <c r="B35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5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5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58" s="17" t="str">
        <f ca="1">IF(לוח_זמנים_לתשלומים[[#This Row],[מס'' תשלום]]&lt;&gt;"",תשלוםמתוכנן,"")</f>
        <v/>
      </c>
      <c r="F35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5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5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58" s="17" t="str">
        <f ca="1">IF(לוח_זמנים_לתשלומים[[#This Row],[מס'' תשלום]]&lt;&gt;"",לוח_זמנים_לתשלומים[[#This Row],[יתרת פתיחה]]*(InterestRate/PaymentsPerYear),"")</f>
        <v/>
      </c>
      <c r="J35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5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59" spans="1:11" x14ac:dyDescent="0.25">
      <c r="A359" s="1"/>
      <c r="B35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5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5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59" s="17" t="str">
        <f ca="1">IF(לוח_זמנים_לתשלומים[[#This Row],[מס'' תשלום]]&lt;&gt;"",תשלוםמתוכנן,"")</f>
        <v/>
      </c>
      <c r="F35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5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5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59" s="17" t="str">
        <f ca="1">IF(לוח_זמנים_לתשלומים[[#This Row],[מס'' תשלום]]&lt;&gt;"",לוח_זמנים_לתשלומים[[#This Row],[יתרת פתיחה]]*(InterestRate/PaymentsPerYear),"")</f>
        <v/>
      </c>
      <c r="J35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5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60" spans="1:11" x14ac:dyDescent="0.25">
      <c r="A360" s="1"/>
      <c r="B36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6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6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60" s="17" t="str">
        <f ca="1">IF(לוח_זמנים_לתשלומים[[#This Row],[מס'' תשלום]]&lt;&gt;"",תשלוםמתוכנן,"")</f>
        <v/>
      </c>
      <c r="F36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6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6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60" s="17" t="str">
        <f ca="1">IF(לוח_זמנים_לתשלומים[[#This Row],[מס'' תשלום]]&lt;&gt;"",לוח_זמנים_לתשלומים[[#This Row],[יתרת פתיחה]]*(InterestRate/PaymentsPerYear),"")</f>
        <v/>
      </c>
      <c r="J36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6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61" spans="1:11" x14ac:dyDescent="0.25">
      <c r="A361" s="1"/>
      <c r="B36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6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6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61" s="17" t="str">
        <f ca="1">IF(לוח_זמנים_לתשלומים[[#This Row],[מס'' תשלום]]&lt;&gt;"",תשלוםמתוכנן,"")</f>
        <v/>
      </c>
      <c r="F36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6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6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61" s="17" t="str">
        <f ca="1">IF(לוח_זמנים_לתשלומים[[#This Row],[מס'' תשלום]]&lt;&gt;"",לוח_זמנים_לתשלומים[[#This Row],[יתרת פתיחה]]*(InterestRate/PaymentsPerYear),"")</f>
        <v/>
      </c>
      <c r="J36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6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62" spans="1:11" x14ac:dyDescent="0.25">
      <c r="A362" s="1"/>
      <c r="B362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62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62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62" s="17" t="str">
        <f ca="1">IF(לוח_זמנים_לתשלומים[[#This Row],[מס'' תשלום]]&lt;&gt;"",תשלוםמתוכנן,"")</f>
        <v/>
      </c>
      <c r="F362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6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62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62" s="17" t="str">
        <f ca="1">IF(לוח_זמנים_לתשלומים[[#This Row],[מס'' תשלום]]&lt;&gt;"",לוח_זמנים_לתשלומים[[#This Row],[יתרת פתיחה]]*(InterestRate/PaymentsPerYear),"")</f>
        <v/>
      </c>
      <c r="J362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62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63" spans="1:11" x14ac:dyDescent="0.25">
      <c r="A363" s="1"/>
      <c r="B363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63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63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63" s="17" t="str">
        <f ca="1">IF(לוח_זמנים_לתשלומים[[#This Row],[מס'' תשלום]]&lt;&gt;"",תשלוםמתוכנן,"")</f>
        <v/>
      </c>
      <c r="F363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6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63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63" s="17" t="str">
        <f ca="1">IF(לוח_זמנים_לתשלומים[[#This Row],[מס'' תשלום]]&lt;&gt;"",לוח_זמנים_לתשלומים[[#This Row],[יתרת פתיחה]]*(InterestRate/PaymentsPerYear),"")</f>
        <v/>
      </c>
      <c r="J363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63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64" spans="1:11" x14ac:dyDescent="0.25">
      <c r="A364" s="1"/>
      <c r="B364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64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64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64" s="17" t="str">
        <f ca="1">IF(לוח_זמנים_לתשלומים[[#This Row],[מס'' תשלום]]&lt;&gt;"",תשלוםמתוכנן,"")</f>
        <v/>
      </c>
      <c r="F364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6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64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64" s="17" t="str">
        <f ca="1">IF(לוח_זמנים_לתשלומים[[#This Row],[מס'' תשלום]]&lt;&gt;"",לוח_זמנים_לתשלומים[[#This Row],[יתרת פתיחה]]*(InterestRate/PaymentsPerYear),"")</f>
        <v/>
      </c>
      <c r="J364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64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65" spans="1:11" x14ac:dyDescent="0.25">
      <c r="A365" s="1"/>
      <c r="B365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65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65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65" s="17" t="str">
        <f ca="1">IF(לוח_זמנים_לתשלומים[[#This Row],[מס'' תשלום]]&lt;&gt;"",תשלוםמתוכנן,"")</f>
        <v/>
      </c>
      <c r="F365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6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65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65" s="17" t="str">
        <f ca="1">IF(לוח_זמנים_לתשלומים[[#This Row],[מס'' תשלום]]&lt;&gt;"",לוח_זמנים_לתשלומים[[#This Row],[יתרת פתיחה]]*(InterestRate/PaymentsPerYear),"")</f>
        <v/>
      </c>
      <c r="J365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65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66" spans="1:11" x14ac:dyDescent="0.25">
      <c r="A366" s="1"/>
      <c r="B366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66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66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66" s="17" t="str">
        <f ca="1">IF(לוח_זמנים_לתשלומים[[#This Row],[מס'' תשלום]]&lt;&gt;"",תשלוםמתוכנן,"")</f>
        <v/>
      </c>
      <c r="F366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6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66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66" s="17" t="str">
        <f ca="1">IF(לוח_זמנים_לתשלומים[[#This Row],[מס'' תשלום]]&lt;&gt;"",לוח_זמנים_לתשלומים[[#This Row],[יתרת פתיחה]]*(InterestRate/PaymentsPerYear),"")</f>
        <v/>
      </c>
      <c r="J366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66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67" spans="1:11" x14ac:dyDescent="0.25">
      <c r="A367" s="1"/>
      <c r="B367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67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67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67" s="17" t="str">
        <f ca="1">IF(לוח_זמנים_לתשלומים[[#This Row],[מס'' תשלום]]&lt;&gt;"",תשלוםמתוכנן,"")</f>
        <v/>
      </c>
      <c r="F367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6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67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67" s="17" t="str">
        <f ca="1">IF(לוח_זמנים_לתשלומים[[#This Row],[מס'' תשלום]]&lt;&gt;"",לוח_זמנים_לתשלומים[[#This Row],[יתרת פתיחה]]*(InterestRate/PaymentsPerYear),"")</f>
        <v/>
      </c>
      <c r="J367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67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68" spans="1:11" x14ac:dyDescent="0.25">
      <c r="A368" s="1"/>
      <c r="B368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68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68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68" s="17" t="str">
        <f ca="1">IF(לוח_זמנים_לתשלומים[[#This Row],[מס'' תשלום]]&lt;&gt;"",תשלוםמתוכנן,"")</f>
        <v/>
      </c>
      <c r="F368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6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68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68" s="17" t="str">
        <f ca="1">IF(לוח_זמנים_לתשלומים[[#This Row],[מס'' תשלום]]&lt;&gt;"",לוח_זמנים_לתשלומים[[#This Row],[יתרת פתיחה]]*(InterestRate/PaymentsPerYear),"")</f>
        <v/>
      </c>
      <c r="J368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68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69" spans="1:11" x14ac:dyDescent="0.25">
      <c r="A369" s="1"/>
      <c r="B369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69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69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69" s="17" t="str">
        <f ca="1">IF(לוח_זמנים_לתשלומים[[#This Row],[מס'' תשלום]]&lt;&gt;"",תשלוםמתוכנן,"")</f>
        <v/>
      </c>
      <c r="F369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6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69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69" s="17" t="str">
        <f ca="1">IF(לוח_זמנים_לתשלומים[[#This Row],[מס'' תשלום]]&lt;&gt;"",לוח_זמנים_לתשלומים[[#This Row],[יתרת פתיחה]]*(InterestRate/PaymentsPerYear),"")</f>
        <v/>
      </c>
      <c r="J369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69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70" spans="1:11" x14ac:dyDescent="0.25">
      <c r="A370" s="1"/>
      <c r="B370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70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70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70" s="17" t="str">
        <f ca="1">IF(לוח_זמנים_לתשלומים[[#This Row],[מס'' תשלום]]&lt;&gt;"",תשלוםמתוכנן,"")</f>
        <v/>
      </c>
      <c r="F370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7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70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70" s="17" t="str">
        <f ca="1">IF(לוח_זמנים_לתשלומים[[#This Row],[מס'' תשלום]]&lt;&gt;"",לוח_זמנים_לתשלומים[[#This Row],[יתרת פתיחה]]*(InterestRate/PaymentsPerYear),"")</f>
        <v/>
      </c>
      <c r="J370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70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  <row r="371" spans="1:11" x14ac:dyDescent="0.25">
      <c r="A371" s="1"/>
      <c r="B371" s="6" t="str">
        <f ca="1">IF(LoanIsGood,IF(ROW()-ROW(לוח_זמנים_לתשלומים[[#Headers],[מס'' תשלום]])&gt;מספרתשלומיםמתוכננים,"",ROW()-ROW(לוח_זמנים_לתשלומים[[#Headers],[מס'' תשלום]])),"")</f>
        <v/>
      </c>
      <c r="C371" s="7" t="str">
        <f ca="1">IF(לוח_זמנים_לתשלומים[[#This Row],[מס'' תשלום]]&lt;&gt;"",EOMONTH(LoanStartDate,ROW(לוח_זמנים_לתשלומים[[#This Row],[מס'' תשלום]])-ROW(לוח_זמנים_לתשלומים[[#Headers],[מס'' תשלום]])-2)+DAY(LoanStartDate),"")</f>
        <v/>
      </c>
      <c r="D371" s="17" t="str">
        <f ca="1">IF(לוח_זמנים_לתשלומים[[#This Row],[מס'' תשלום]]&lt;&gt;"",IF(ROW()-ROW(לוח_זמנים_לתשלומים[[#Headers],[יתרת פתיחה]])=1,סכוםהלוואה,INDEX(לוח_זמנים_לתשלומים[יתרת סגירה],ROW()-ROW(לוח_זמנים_לתשלומים[[#Headers],[יתרת פתיחה]])-1)),"")</f>
        <v/>
      </c>
      <c r="E371" s="17" t="str">
        <f ca="1">IF(לוח_זמנים_לתשלומים[[#This Row],[מס'' תשלום]]&lt;&gt;"",תשלוםמתוכנן,"")</f>
        <v/>
      </c>
      <c r="F371" s="17" t="str">
        <f ca="1">IF(לוח_זמנים_לתשלומים[[#This Row],[מס'' תשלום]]&lt;&gt;"",IF(לוח_זמנים_לתשלומים[[#This Row],[תשלום מתוכנן]]+ExtraPayments&lt;לוח_זמנים_לתשלומים[[#This Row],[יתרת פתיחה]],ExtraPayments,IF(לוח_זמנים_לתשלומים[[#This Row],[יתרת פתיחה]]-לוח_זמנים_לתשלומים[[#This Row],[תשלום מתוכנן]]&gt;0,לוח_זמנים_לתשלומים[[#This Row],[יתרת פתיחה]]-לוח_זמנים_לתשלומים[[#This Row],[תשלום מתוכנן]],0)),"")</f>
        <v/>
      </c>
      <c r="G37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Row],[תשלום מתוכנן]]+לוח_זמנים_לתשלומים[[#This Row],[תשלום נוסף]],לוח_זמנים_לתשלומים[[#This Row],[יתרת פתיחה]]),"")</f>
        <v/>
      </c>
      <c r="H371" s="17" t="str">
        <f ca="1">IF(לוח_זמנים_לתשלומים[[#This Row],[מס'' תשלום]]&lt;&gt;"",לוח_זמנים_לתשלומים[[#This Row],[סך התשלומים]]-לוח_זמנים_לתשלומים[[#This Row],[ריבית]],"")</f>
        <v/>
      </c>
      <c r="I371" s="17" t="str">
        <f ca="1">IF(לוח_זמנים_לתשלומים[[#This Row],[מס'' תשלום]]&lt;&gt;"",לוח_זמנים_לתשלומים[[#This Row],[יתרת פתיחה]]*(InterestRate/PaymentsPerYear),"")</f>
        <v/>
      </c>
      <c r="J371" s="17" t="str">
        <f ca="1">IF(לוח_זמנים_לתשלומים[[#This Row],[מס'' תשלום]]&lt;&gt;"",IF(לוח_זמנים_לתשלומים[[#This Row],[תשלום מתוכנן]]+לוח_זמנים_לתשלומים[[#This Row],[תשלום נוסף]]&lt;=לוח_זמנים_לתשלומים[[#This Row],[יתרת פתיחה]],לוח_זמנים_לתשלומים[[#This Row],[יתרת פתיחה]]-לוח_זמנים_לתשלומים[[#This Row],[קרן]],0),"")</f>
        <v/>
      </c>
      <c r="K371" s="17" t="str">
        <f ca="1">IF(לוח_זמנים_לתשלומים[[#This Row],[מס'' תשלום]]&lt;&gt;"",SUM(INDEX(לוח_זמנים_לתשלומים[ריבית],1,1):לוח_זמנים_לתשלומים[[#This Row],[ריבית]]),"")</f>
        <v/>
      </c>
    </row>
  </sheetData>
  <mergeCells count="12">
    <mergeCell ref="C9:D9"/>
    <mergeCell ref="G3:H3"/>
    <mergeCell ref="G4:H4"/>
    <mergeCell ref="G5:H5"/>
    <mergeCell ref="G6:H6"/>
    <mergeCell ref="G7:H7"/>
    <mergeCell ref="H9:I9"/>
    <mergeCell ref="C3:D3"/>
    <mergeCell ref="C4:D4"/>
    <mergeCell ref="C5:D5"/>
    <mergeCell ref="C6:D6"/>
    <mergeCell ref="C7:D7"/>
  </mergeCells>
  <conditionalFormatting sqref="B12:K371">
    <cfRule type="expression" dxfId="20" priority="1">
      <formula>($B12="")+(($D12=0)*($F12=0))</formula>
    </cfRule>
  </conditionalFormatting>
  <dataValidations count="26">
    <dataValidation allowBlank="1" showInputMessage="1" showErrorMessage="1" prompt="הזן את סכום ההלוואה בתא זה" sqref="E3"/>
    <dataValidation allowBlank="1" showInputMessage="1" showErrorMessage="1" prompt="הזן את שיעור הריבית שיש לשלם מדי שנה בתא זה" sqref="E4"/>
    <dataValidation allowBlank="1" showInputMessage="1" showErrorMessage="1" prompt="הזן את תקופת ההלוואה בשנים בתא זה" sqref="E5"/>
    <dataValidation allowBlank="1" showInputMessage="1" showErrorMessage="1" prompt="הזן את מספר התשלומים שיש לבצע בשנה בתא זה" sqref="E6"/>
    <dataValidation allowBlank="1" showInputMessage="1" showErrorMessage="1" prompt="הזן את תאריך התחלת ההלוואה בתא זה" sqref="E7"/>
    <dataValidation allowBlank="1" showInputMessage="1" showErrorMessage="1" prompt="הזן את סכום התשלום הנוסף בתא זה" sqref="E9"/>
    <dataValidation allowBlank="1" showInputMessage="1" showErrorMessage="1" prompt="סך הריבית מחושב באופן אוטומטי" sqref="I7"/>
    <dataValidation allowBlank="1" showInputMessage="1" showErrorMessage="1" prompt="סכום התשלום המתוכנן מתעדכן באופן אוטומטי" sqref="I3"/>
    <dataValidation allowBlank="1" showInputMessage="1" showErrorMessage="1" prompt="מספר התשלומים המתוכנן מתעדכן באופן אוטומטי" sqref="I4"/>
    <dataValidation allowBlank="1" showInputMessage="1" showErrorMessage="1" prompt="מספר התשלומים בפועל מתעדכן באופן אוטומטי" sqref="I5"/>
    <dataValidation allowBlank="1" showInputMessage="1" showErrorMessage="1" prompt="חוברת עבודה זו מפיקה לוח זמנים של פחת הלוואה, שמחשב את סך הריבית וסך התשלומים וכולל אפשרות לתשלומים נוספים" sqref="A1"/>
    <dataValidation allowBlank="1" showInputMessage="1" showErrorMessage="1" prompt="הזן ערכי הלוואה בתאים E3 עד E7 ו- E9. תיאור של כל ערך הלוואה מופיע בעמודה C. הטבלה 'לוח זמנים לתשלומים' שמתחילה בתא B11 תתעדכן באופן אוטומטי" sqref="C2"/>
    <dataValidation allowBlank="1" showInputMessage="1" showErrorMessage="1" prompt="השדות 'סיכום הלוואה' בתאים I3 עד I7 מותאמים באופן אוטומטי בהתבסס על הערכים שהוזנו. הזן את שם המלווה בתא I9" sqref="G2"/>
    <dataValidation allowBlank="1" showInputMessage="1" showErrorMessage="1" prompt="כותרת גליון העבודה מופיעה בתא זה. הזן ערכי הלוואה בתאים E3 עד E7 ותשלומים נוספים בתא E9. סיכום ההלוואה בעמודה I והטבלה 'לוח זמנים לתשלומים' יתעדכנו באופן אוטומטי" sqref="B1"/>
    <dataValidation allowBlank="1" showInputMessage="1" showErrorMessage="1" prompt="סך התשלומים המוקדמים מתעדכן באופן אוטומטי" sqref="I6"/>
    <dataValidation allowBlank="1" showInputMessage="1" showErrorMessage="1" prompt="מספר התשלום מתעדכן באופן אוטומטי בעמודה זו" sqref="B11"/>
    <dataValidation allowBlank="1" showInputMessage="1" showErrorMessage="1" prompt="תאריך התשלום מתעדכן באופן אוטומטי בעמודה זו" sqref="C11"/>
    <dataValidation allowBlank="1" showInputMessage="1" showErrorMessage="1" prompt="יתרת הפתיחה מתעדכנת באופן אוטומטי בעמודה זו" sqref="D11"/>
    <dataValidation allowBlank="1" showInputMessage="1" showErrorMessage="1" prompt="התשלום המתוכנן מתעדכן באופן אוטומטי בעמודה זו" sqref="E11"/>
    <dataValidation allowBlank="1" showInputMessage="1" showErrorMessage="1" prompt="התשלום הנוסף מתעדכן באופן אוטומטי בעמודה זו" sqref="F11"/>
    <dataValidation allowBlank="1" showInputMessage="1" showErrorMessage="1" prompt="סך התשלום מתעדכן באופן אוטומטי בעמודה זו" sqref="G11"/>
    <dataValidation allowBlank="1" showInputMessage="1" showErrorMessage="1" prompt="הקרן מתעדכנת באופן אוטומטי בעמודה זו" sqref="H11"/>
    <dataValidation allowBlank="1" showInputMessage="1" showErrorMessage="1" prompt="הרבית מתעדכנת באופן אוטומטי בעמודה זו" sqref="I11"/>
    <dataValidation allowBlank="1" showInputMessage="1" showErrorMessage="1" prompt="יתרת הסגירה מתעדכנת באופן אוטומטי בעמודה זו" sqref="J11"/>
    <dataValidation allowBlank="1" showInputMessage="1" showErrorMessage="1" prompt="הרבית המצטברת מתעדכנת באופן אוטומטי בעמודה זו" sqref="K11"/>
    <dataValidation allowBlank="1" showInputMessage="1" showErrorMessage="1" prompt="הזן את שם המלווה בתא זה" sqref="H9:I9"/>
  </dataValidations>
  <printOptions horizontalCentered="1"/>
  <pageMargins left="0.4" right="0.4" top="0.4" bottom="0.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16</vt:i4>
      </vt:variant>
    </vt:vector>
  </HeadingPairs>
  <TitlesOfParts>
    <vt:vector size="17" baseType="lpstr">
      <vt:lpstr>לוח זמנים להלוואה</vt:lpstr>
      <vt:lpstr>ColumnTitle1</vt:lpstr>
      <vt:lpstr>End_Bal</vt:lpstr>
      <vt:lpstr>ExtraPayments</vt:lpstr>
      <vt:lpstr>InterestRate</vt:lpstr>
      <vt:lpstr>LoanPeriod</vt:lpstr>
      <vt:lpstr>LoanStartDate</vt:lpstr>
      <vt:lpstr>PaymentsPerYear</vt:lpstr>
      <vt:lpstr>RowTitleRegion1..E9</vt:lpstr>
      <vt:lpstr>RowTitleRegion2..I7</vt:lpstr>
      <vt:lpstr>RowTitleRegion3..E9</vt:lpstr>
      <vt:lpstr>RowTitleRegion4..H9</vt:lpstr>
      <vt:lpstr>'לוח זמנים להלוואה'!WPrint_TitlesW</vt:lpstr>
      <vt:lpstr>מספרתשלומיםמתוכננים</vt:lpstr>
      <vt:lpstr>סכוםהלוואה</vt:lpstr>
      <vt:lpstr>שםהמלווה</vt:lpstr>
      <vt:lpstr>תשלוםמתוכנן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2019-07-05T13:04:55Z</dcterms:created>
  <dcterms:modified xsi:type="dcterms:W3CDTF">2020-06-23T18:03:18Z</dcterms:modified>
  <cp:version/>
</cp:coreProperties>
</file>